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activeTab="1"/>
  </bookViews>
  <sheets>
    <sheet name="титульный" sheetId="14" r:id="rId1"/>
    <sheet name="монтаж и изготовление" sheetId="2" r:id="rId2"/>
  </sheets>
  <calcPr calcId="145621"/>
</workbook>
</file>

<file path=xl/calcChain.xml><?xml version="1.0" encoding="utf-8"?>
<calcChain xmlns="http://schemas.openxmlformats.org/spreadsheetml/2006/main">
  <c r="J90" i="2" l="1"/>
  <c r="H90" i="2"/>
  <c r="J85" i="2"/>
  <c r="H85" i="2"/>
  <c r="K85" i="2" s="1"/>
  <c r="H105" i="2"/>
  <c r="K105" i="2" s="1"/>
  <c r="J45" i="2"/>
  <c r="H45" i="2"/>
  <c r="J62" i="2"/>
  <c r="H62" i="2"/>
  <c r="J100" i="2"/>
  <c r="J103" i="2"/>
  <c r="H103" i="2"/>
  <c r="J102" i="2"/>
  <c r="H102" i="2"/>
  <c r="J101" i="2"/>
  <c r="H101" i="2"/>
  <c r="H100" i="2"/>
  <c r="J99" i="2"/>
  <c r="H99" i="2"/>
  <c r="J98" i="2"/>
  <c r="H98" i="2"/>
  <c r="J97" i="2"/>
  <c r="H97" i="2"/>
  <c r="H95" i="2"/>
  <c r="K95" i="2" s="1"/>
  <c r="J94" i="2"/>
  <c r="H94" i="2"/>
  <c r="J89" i="2"/>
  <c r="H89" i="2"/>
  <c r="J88" i="2"/>
  <c r="H88" i="2"/>
  <c r="H86" i="2"/>
  <c r="K86" i="2" s="1"/>
  <c r="J84" i="2"/>
  <c r="H84" i="2"/>
  <c r="J83" i="2"/>
  <c r="H83" i="2"/>
  <c r="J21" i="2"/>
  <c r="J20" i="2"/>
  <c r="J19" i="2"/>
  <c r="H76" i="2"/>
  <c r="K76" i="2" s="1"/>
  <c r="J79" i="2"/>
  <c r="H79" i="2"/>
  <c r="J78" i="2"/>
  <c r="H78" i="2"/>
  <c r="J75" i="2"/>
  <c r="H75" i="2"/>
  <c r="J74" i="2"/>
  <c r="H74" i="2"/>
  <c r="J66" i="2"/>
  <c r="K66" i="2" s="1"/>
  <c r="J64" i="2"/>
  <c r="K64" i="2" s="1"/>
  <c r="J65" i="2"/>
  <c r="K65" i="2" s="1"/>
  <c r="J63" i="2"/>
  <c r="K63" i="2" s="1"/>
  <c r="J68" i="2"/>
  <c r="K68" i="2" s="1"/>
  <c r="J67" i="2"/>
  <c r="K67" i="2" s="1"/>
  <c r="J70" i="2"/>
  <c r="H70" i="2"/>
  <c r="J69" i="2"/>
  <c r="H69" i="2"/>
  <c r="J60" i="2"/>
  <c r="H60" i="2"/>
  <c r="J59" i="2"/>
  <c r="H59" i="2"/>
  <c r="J48" i="2"/>
  <c r="K48" i="2" s="1"/>
  <c r="J50" i="2"/>
  <c r="K50" i="2" s="1"/>
  <c r="J54" i="2"/>
  <c r="J55" i="2"/>
  <c r="H55" i="2"/>
  <c r="H54" i="2"/>
  <c r="J47" i="2"/>
  <c r="K47" i="2" s="1"/>
  <c r="J49" i="2"/>
  <c r="K49" i="2" s="1"/>
  <c r="J51" i="2"/>
  <c r="K51" i="2" s="1"/>
  <c r="J52" i="2"/>
  <c r="K52" i="2" s="1"/>
  <c r="J53" i="2"/>
  <c r="K53" i="2" s="1"/>
  <c r="J46" i="2"/>
  <c r="K46" i="2" s="1"/>
  <c r="J43" i="2"/>
  <c r="H43" i="2"/>
  <c r="J42" i="2"/>
  <c r="H42" i="2"/>
  <c r="H38" i="2"/>
  <c r="H37" i="2"/>
  <c r="J38" i="2"/>
  <c r="J37" i="2"/>
  <c r="J36" i="2"/>
  <c r="K36" i="2" s="1"/>
  <c r="J31" i="2"/>
  <c r="H31" i="2"/>
  <c r="J35" i="2"/>
  <c r="K35" i="2" s="1"/>
  <c r="J33" i="2"/>
  <c r="J30" i="2"/>
  <c r="H30" i="2"/>
  <c r="J34" i="2"/>
  <c r="K34" i="2" s="1"/>
  <c r="J29" i="2"/>
  <c r="H29" i="2"/>
  <c r="J24" i="2"/>
  <c r="J25" i="2"/>
  <c r="K23" i="2"/>
  <c r="K22" i="2"/>
  <c r="H24" i="2"/>
  <c r="H25" i="2"/>
  <c r="J18" i="2"/>
  <c r="H18" i="2"/>
  <c r="J17" i="2"/>
  <c r="H17" i="2"/>
  <c r="K90" i="2" l="1"/>
  <c r="K19" i="2"/>
  <c r="K20" i="2"/>
  <c r="K62" i="2"/>
  <c r="K45" i="2"/>
  <c r="K33" i="2"/>
  <c r="K103" i="2"/>
  <c r="K97" i="2"/>
  <c r="K102" i="2"/>
  <c r="K101" i="2"/>
  <c r="K21" i="2"/>
  <c r="K83" i="2"/>
  <c r="K94" i="2"/>
  <c r="K100" i="2"/>
  <c r="K84" i="2"/>
  <c r="K98" i="2"/>
  <c r="K99" i="2"/>
  <c r="K88" i="2"/>
  <c r="K89" i="2"/>
  <c r="K79" i="2"/>
  <c r="K78" i="2"/>
  <c r="K75" i="2"/>
  <c r="K74" i="2"/>
  <c r="K69" i="2"/>
  <c r="K37" i="2"/>
  <c r="K70" i="2"/>
  <c r="K54" i="2"/>
  <c r="K38" i="2"/>
  <c r="K55" i="2"/>
  <c r="K60" i="2"/>
  <c r="K59" i="2"/>
  <c r="K43" i="2"/>
  <c r="K42" i="2"/>
  <c r="K29" i="2"/>
  <c r="K31" i="2"/>
  <c r="K30" i="2"/>
  <c r="K17" i="2"/>
  <c r="K18" i="2"/>
  <c r="K24" i="2"/>
  <c r="K25" i="2"/>
  <c r="K91" i="2" l="1"/>
  <c r="K80" i="2"/>
  <c r="K71" i="2"/>
  <c r="K104" i="2"/>
  <c r="K56" i="2"/>
  <c r="K39" i="2"/>
  <c r="H15" i="2" l="1"/>
  <c r="H14" i="2"/>
  <c r="J15" i="2"/>
  <c r="J14" i="2"/>
  <c r="K14" i="2" l="1"/>
  <c r="K15" i="2"/>
  <c r="K26" i="2" l="1"/>
  <c r="K106" i="2" s="1"/>
  <c r="K111" i="2" l="1"/>
  <c r="K107" i="2" l="1"/>
  <c r="K108" i="2" s="1"/>
  <c r="K109" i="2" s="1"/>
</calcChain>
</file>

<file path=xl/sharedStrings.xml><?xml version="1.0" encoding="utf-8"?>
<sst xmlns="http://schemas.openxmlformats.org/spreadsheetml/2006/main" count="136" uniqueCount="96">
  <si>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</si>
  <si>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</si>
  <si>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</si>
  <si>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</si>
  <si>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</si>
  <si>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</si>
  <si>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СОГЛАСОВАНО:</t>
  </si>
  <si>
    <t>УТВЕРЖДАЮ:</t>
  </si>
  <si>
    <t>Наименование работ и затрат, единица измерения</t>
  </si>
  <si>
    <t>Количество</t>
  </si>
  <si>
    <t>эксплуатации машин</t>
  </si>
  <si>
    <t>в т.ч. оплаты труда</t>
  </si>
  <si>
    <t>оплаты труда</t>
  </si>
  <si>
    <t>Стоимость единицы, руб.</t>
  </si>
  <si>
    <t>Общая стоимость, руб.</t>
  </si>
  <si>
    <t>мате-риалы</t>
  </si>
  <si>
    <t>______________</t>
  </si>
  <si>
    <t>Накладные расходы</t>
  </si>
  <si>
    <t>Составил: ___________________________</t>
  </si>
  <si>
    <t>(должность, подпись, расшифровка)</t>
  </si>
  <si>
    <t>Проверил: ___________________________</t>
  </si>
  <si>
    <t>Заказчик:  ___________________________</t>
  </si>
  <si>
    <t>М.П.</t>
  </si>
  <si>
    <t>" _____ " ________________ 2014 г.</t>
  </si>
  <si>
    <t>Итого</t>
  </si>
  <si>
    <t>расходный материал</t>
  </si>
  <si>
    <t>итого</t>
  </si>
  <si>
    <t xml:space="preserve">Гостиница с подземной автостоянкой по адресу:                                                                                    Москва, ул.Тверская, вл. 16/2, строение 2 </t>
  </si>
  <si>
    <t>"______ " ____________2014 г.</t>
  </si>
  <si>
    <t>НДС</t>
  </si>
  <si>
    <t>Москва 2015</t>
  </si>
  <si>
    <t>Монтаж защитной конструкции в лифтовых шахтах ЛШ-4, ЛШ-5 гостиницы с подземной автостоянкой</t>
  </si>
  <si>
    <t>Итого прямые затраты по смете в ценах 2015г.</t>
  </si>
  <si>
    <t>Локальный сметный расчет на</t>
  </si>
  <si>
    <t>ЗАКАЗЧИК</t>
  </si>
  <si>
    <t>ПОДРЯДЧИК</t>
  </si>
  <si>
    <t>1. Монтаж ограждений входной группы</t>
  </si>
  <si>
    <t>Монтаж закладных деталей с использованием химических анкеров и металлической шпильки диаметром до 20мм</t>
  </si>
  <si>
    <t>2. Изготовление ограждений</t>
  </si>
  <si>
    <t>Горячекатанный квадратный прокат 10х10 ГОСТ 2591-88, п.м.</t>
  </si>
  <si>
    <t>Горячекатанный квадратный прокат 32х32 ГОСТ 2591-88, п.м.</t>
  </si>
  <si>
    <t>Сталь углеродистая обыкновенного качества, марка стали вст 3пс5, листовая  6 мм ГОСТ 19903-74*, м2</t>
  </si>
  <si>
    <t>Труба электросварные прямошовные d50х3 ГОСТ 10704-91, п.м.</t>
  </si>
  <si>
    <t>Входные группы. Ограждения.</t>
  </si>
  <si>
    <t>Монтаж металлических ограждений, п.м.</t>
  </si>
  <si>
    <t>Замеры (макет), шт</t>
  </si>
  <si>
    <t>Решетчатые конструкции ограждений, п.м.</t>
  </si>
  <si>
    <t>Полоса металлическая, марка стали вст 3пс5 120х6, п.м.</t>
  </si>
  <si>
    <t>Огрунтовка металлических поверхностей за один раз "грунтовкой праймер" "Лакма-Колор", м2</t>
  </si>
  <si>
    <t>Окраска мет. огрунтованных поверхностей эмалью "пентал-амор" "Лакма-Колор", м2</t>
  </si>
  <si>
    <t>Входные группы. Решетки.</t>
  </si>
  <si>
    <t>1. Монтаж решеток входной группы</t>
  </si>
  <si>
    <t>Решетчатый настил, ячейка 34х38, полоса 40х3, шт</t>
  </si>
  <si>
    <t>Монтаж каркаса решеток на химические анкера, мет. Шпилька d12мм, шт</t>
  </si>
  <si>
    <t>Монтаж решетчатого настила в каркас решеток, шт</t>
  </si>
  <si>
    <t>2. Изготовление решеток</t>
  </si>
  <si>
    <t>Уголок стальной равнополочный 50х50х5, ГОСТ 8509-93, п.м.</t>
  </si>
  <si>
    <t>Пруток стальной горячекатанный d8 мм, п.м.</t>
  </si>
  <si>
    <t>Гидроизоляция Акватрон-6,  м2</t>
  </si>
  <si>
    <t>Устройство проникающей гидроизоляции Акватрон-6, м2</t>
  </si>
  <si>
    <t>Монтаж металлических решеток, шт</t>
  </si>
  <si>
    <t xml:space="preserve">1. Монтаж решеток </t>
  </si>
  <si>
    <t>Уголок стальной равнополочный 40х40х4, ГОСТ 8509-93, п.м.</t>
  </si>
  <si>
    <t>Пруток стальной горячекатанный 12 мм, п.м.</t>
  </si>
  <si>
    <t>Пруток стальной горячекатанный 20 мм, п.м.</t>
  </si>
  <si>
    <t>Петли стальные, шт</t>
  </si>
  <si>
    <t>Петли замка, шт</t>
  </si>
  <si>
    <t>Пруток стальной горячекатанный 16 мм, п.м.</t>
  </si>
  <si>
    <t>Уголок стальной равнополочный 63х63х5, ГОСТ 8509-93, п.м.</t>
  </si>
  <si>
    <t>Изготовление и монтаж ставней металлических С-1 (4шт), С-2 (1шт), С-3 (6 шт)</t>
  </si>
  <si>
    <t>1. Монтаж металлических ставней</t>
  </si>
  <si>
    <t>Монтаж металлических ставней, шт</t>
  </si>
  <si>
    <t>2. Изготовление металлических ставней</t>
  </si>
  <si>
    <t>Уголок стальной разнополочный 40х25х4, ГОСТ 8509-93, п.м.</t>
  </si>
  <si>
    <t>Пруток стальной горячекатанный d12 мм, п.м.</t>
  </si>
  <si>
    <t>Лист стальной 6 мм, м2</t>
  </si>
  <si>
    <t>Ограждения балконов.</t>
  </si>
  <si>
    <t>Подъем конструкций вручную на места монтажа,т</t>
  </si>
  <si>
    <t>1. Монтаж парапетов</t>
  </si>
  <si>
    <t xml:space="preserve">1. Монтаж ограждений </t>
  </si>
  <si>
    <t>Монтаж металлических деталей с использованием анкер-гильз 10х60/25, м2</t>
  </si>
  <si>
    <t>Уголок стальной равнополочный 50х50х5 ГОСТ 8509-93, п.м.</t>
  </si>
  <si>
    <t>Полоса металлическая, марка стали вст 3пс5 100х6,  ГОСТ 103-76*, п.м.</t>
  </si>
  <si>
    <t>Полоса металлическая, марка стали вст 3пс5 60х6, ГОСТ 103-76*,п.м.</t>
  </si>
  <si>
    <t>Ставни металлические, м2</t>
  </si>
  <si>
    <t>Решетки металлические, м2</t>
  </si>
  <si>
    <t>Изготовление и монтаж решеток Р-1 (4шт), Р-2 (4 шт), Р-3 (11 шт),Р-4 (1шт,) Р-5 (1шт), Р-6 (1 шт), Р-7 (1шт), Р-8(1шт)</t>
  </si>
  <si>
    <t>Доставка, рейс</t>
  </si>
  <si>
    <t>Конструкция шумоглушения в выбростной шахте на кровле</t>
  </si>
  <si>
    <t>Металлические сварнные конструкции, м2</t>
  </si>
  <si>
    <t>Решетчатые конструкции ограждений из нерж. стали, п.м.</t>
  </si>
  <si>
    <t>Монтаж ограждений из нерж. стали с полировкой, п.м.</t>
  </si>
  <si>
    <t>Монтаж стремянки из нерж. стали с полировкой, шт</t>
  </si>
  <si>
    <t>Стремянка металлическая из нерж. стали, шт</t>
  </si>
  <si>
    <t>Ограждения парапетов + стремянки.</t>
  </si>
  <si>
    <t xml:space="preserve">работы по объекту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</si>
</sst>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right" vertical="top" wrapText="1"/>
    </xf>
    <xf numFmtId="2" fontId="11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4" fontId="13" fillId="5" borderId="3" xfId="0" applyNumberFormat="1" applyFont="1" applyFill="1" applyBorder="1" applyAlignment="1">
      <alignment horizontal="right" vertical="top"/>
    </xf>
    <xf numFmtId="4" fontId="13" fillId="4" borderId="3" xfId="0" applyNumberFormat="1" applyFont="1" applyFill="1" applyBorder="1" applyAlignment="1">
      <alignment horizontal="center" vertical="top"/>
    </xf>
    <xf numFmtId="4" fontId="9" fillId="3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4" fontId="9" fillId="4" borderId="3" xfId="0" applyNumberFormat="1" applyFont="1" applyFill="1" applyBorder="1" applyAlignment="1">
      <alignment horizontal="right" vertical="top" wrapText="1"/>
    </xf>
    <xf numFmtId="2" fontId="1" fillId="0" borderId="3" xfId="0" applyNumberFormat="1" applyFont="1" applyBorder="1" applyAlignment="1">
      <alignment horizontal="right" vertical="top"/>
    </xf>
    <xf numFmtId="2" fontId="9" fillId="4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0" workbookViewId="0">
      <selection activeCell="B14" sqref="B14:H15"/>
    </sheetView>
  </sheetViews>
  <sheetFormatPr defaultRowHeight="12.75" x14ac:dyDescent="0.2"/>
  <cols>
    <col min="1" max="1" width="9.85546875" customWidth="1"/>
    <col min="2" max="2" width="21.42578125" customWidth="1"/>
    <col min="3" max="3" width="15.28515625" customWidth="1"/>
    <col min="4" max="4" width="12.42578125" customWidth="1"/>
    <col min="7" max="7" width="8" customWidth="1"/>
    <col min="8" max="8" width="14.28515625" customWidth="1"/>
  </cols>
  <sheetData>
    <row r="1" spans="1:13" x14ac:dyDescent="0.2">
      <c r="A1" s="1" t="s">
        <v>6</v>
      </c>
      <c r="B1" s="2"/>
      <c r="C1" s="17"/>
      <c r="D1" s="3"/>
      <c r="E1" s="1" t="s">
        <v>7</v>
      </c>
      <c r="F1" s="4"/>
      <c r="G1" s="4"/>
      <c r="H1" s="4"/>
      <c r="I1" s="4"/>
      <c r="J1" s="1"/>
      <c r="K1" s="4"/>
      <c r="L1" s="4"/>
      <c r="M1" s="4"/>
    </row>
    <row r="2" spans="1:13" x14ac:dyDescent="0.2">
      <c r="A2" s="6"/>
      <c r="B2" s="2"/>
      <c r="C2" s="17"/>
      <c r="D2" s="3"/>
      <c r="E2" s="4"/>
      <c r="F2" s="4"/>
      <c r="G2" s="4"/>
      <c r="H2" s="4"/>
      <c r="I2" s="4"/>
      <c r="J2" s="6"/>
      <c r="K2" s="4"/>
      <c r="L2" s="4"/>
      <c r="M2" s="4"/>
    </row>
    <row r="3" spans="1:13" x14ac:dyDescent="0.2">
      <c r="A3" s="6" t="s">
        <v>16</v>
      </c>
      <c r="B3" s="2"/>
      <c r="C3" s="17"/>
      <c r="D3" s="3"/>
      <c r="E3" s="6" t="s">
        <v>16</v>
      </c>
      <c r="F3" s="4"/>
      <c r="G3" s="4"/>
      <c r="H3" s="4"/>
      <c r="I3" s="4"/>
      <c r="J3" s="6"/>
      <c r="K3" s="4"/>
      <c r="L3" s="4"/>
      <c r="M3" s="4"/>
    </row>
    <row r="4" spans="1:13" x14ac:dyDescent="0.2">
      <c r="A4" s="7" t="s">
        <v>23</v>
      </c>
      <c r="B4" s="2"/>
      <c r="C4" s="17"/>
      <c r="D4" s="3"/>
      <c r="E4" s="7" t="s">
        <v>28</v>
      </c>
      <c r="F4" s="4"/>
      <c r="G4" s="4"/>
      <c r="H4" s="4"/>
      <c r="I4" s="4"/>
      <c r="J4" s="6"/>
      <c r="K4" s="4"/>
      <c r="L4" s="4"/>
      <c r="M4" s="4"/>
    </row>
    <row r="5" spans="1:13" ht="31.5" customHeight="1" x14ac:dyDescent="0.2">
      <c r="A5" s="7"/>
      <c r="B5" s="2"/>
      <c r="C5" s="17"/>
      <c r="D5" s="3"/>
      <c r="E5" s="4"/>
      <c r="F5" s="4"/>
      <c r="G5" s="4"/>
      <c r="H5" s="4"/>
      <c r="I5" s="4"/>
      <c r="J5" s="7"/>
      <c r="K5" s="4"/>
      <c r="L5" s="4"/>
      <c r="M5" s="4"/>
    </row>
    <row r="6" spans="1:13" ht="31.5" customHeight="1" x14ac:dyDescent="0.2">
      <c r="A6" s="55" t="s">
        <v>27</v>
      </c>
      <c r="B6" s="55"/>
      <c r="C6" s="55"/>
      <c r="D6" s="55"/>
      <c r="E6" s="55"/>
      <c r="F6" s="55"/>
      <c r="G6" s="55"/>
      <c r="H6" s="4"/>
      <c r="I6" s="4"/>
      <c r="J6" s="7"/>
      <c r="K6" s="4"/>
      <c r="L6" s="4"/>
      <c r="M6" s="4"/>
    </row>
    <row r="7" spans="1:13" ht="39" customHeight="1" x14ac:dyDescent="0.2">
      <c r="A7" s="55"/>
      <c r="B7" s="55"/>
      <c r="C7" s="55"/>
      <c r="D7" s="55"/>
      <c r="E7" s="55"/>
      <c r="F7" s="55"/>
      <c r="G7" s="55"/>
      <c r="H7" s="19"/>
      <c r="I7" s="19"/>
      <c r="J7" s="4"/>
      <c r="K7" s="4"/>
      <c r="L7" s="5"/>
      <c r="M7" s="5"/>
    </row>
    <row r="8" spans="1:13" x14ac:dyDescent="0.2">
      <c r="A8" s="17"/>
      <c r="B8" s="56" t="s">
        <v>0</v>
      </c>
      <c r="C8" s="56"/>
      <c r="D8" s="56"/>
      <c r="E8" s="56"/>
      <c r="F8" s="8"/>
      <c r="G8" s="9"/>
      <c r="H8" s="4"/>
      <c r="I8" s="4"/>
      <c r="J8" s="4"/>
      <c r="K8" s="4"/>
      <c r="L8" s="5"/>
      <c r="M8" s="5"/>
    </row>
    <row r="9" spans="1:13" ht="39.75" customHeight="1" x14ac:dyDescent="0.2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</row>
    <row r="10" spans="1:13" ht="21.75" customHeight="1" x14ac:dyDescent="0.2">
      <c r="A10" s="57" t="s">
        <v>1</v>
      </c>
      <c r="B10" s="57"/>
      <c r="C10" s="57"/>
      <c r="D10" s="57"/>
      <c r="E10" s="57"/>
      <c r="F10" s="57"/>
      <c r="G10" s="57"/>
      <c r="H10" s="20"/>
      <c r="I10" s="4"/>
      <c r="J10" s="4"/>
      <c r="K10" s="4"/>
      <c r="L10" s="5"/>
      <c r="M10" s="5"/>
    </row>
    <row r="11" spans="1:13" x14ac:dyDescent="0.2">
      <c r="A11" s="17"/>
      <c r="B11" s="58" t="s">
        <v>2</v>
      </c>
      <c r="C11" s="58"/>
      <c r="D11" s="58"/>
      <c r="E11" s="58"/>
      <c r="F11" s="11"/>
      <c r="G11" s="11"/>
      <c r="H11" s="4"/>
      <c r="I11" s="4"/>
      <c r="J11" s="4"/>
      <c r="K11" s="4"/>
      <c r="L11" s="5"/>
      <c r="M11" s="5"/>
    </row>
    <row r="12" spans="1:13" x14ac:dyDescent="0.2">
      <c r="A12" s="17"/>
      <c r="B12" s="10"/>
      <c r="C12" s="10"/>
      <c r="D12" s="10"/>
      <c r="E12" s="10"/>
      <c r="F12" s="11"/>
      <c r="G12" s="11"/>
      <c r="H12" s="4"/>
      <c r="I12" s="4"/>
      <c r="J12" s="4"/>
      <c r="K12" s="4"/>
      <c r="L12" s="5"/>
      <c r="M12" s="5"/>
    </row>
    <row r="13" spans="1:13" ht="36" customHeight="1" x14ac:dyDescent="0.2">
      <c r="A13" s="12"/>
      <c r="B13" s="13"/>
      <c r="C13" s="13"/>
      <c r="D13" s="13"/>
      <c r="E13" s="13"/>
      <c r="F13" s="13"/>
      <c r="G13" s="13"/>
      <c r="H13" s="13"/>
      <c r="I13" s="4"/>
      <c r="J13" s="4"/>
      <c r="K13" s="4"/>
      <c r="L13" s="5"/>
      <c r="M13" s="5"/>
    </row>
    <row r="14" spans="1:13" ht="36" customHeight="1" x14ac:dyDescent="0.2">
      <c r="A14" s="12"/>
      <c r="B14" s="55" t="s">
        <v>31</v>
      </c>
      <c r="C14" s="55"/>
      <c r="D14" s="55"/>
      <c r="E14" s="55"/>
      <c r="F14" s="55"/>
      <c r="G14" s="55"/>
      <c r="H14" s="55"/>
      <c r="I14" s="4"/>
      <c r="J14" s="4"/>
      <c r="K14" s="4"/>
      <c r="L14" s="5"/>
      <c r="M14" s="5"/>
    </row>
    <row r="15" spans="1:13" x14ac:dyDescent="0.2">
      <c r="A15" s="12" t="s">
        <v>3</v>
      </c>
      <c r="B15" s="62"/>
      <c r="C15" s="62"/>
      <c r="D15" s="62"/>
      <c r="E15" s="62"/>
      <c r="F15" s="62"/>
      <c r="G15" s="62"/>
      <c r="H15" s="62"/>
      <c r="I15" s="19"/>
      <c r="J15" s="4"/>
      <c r="K15" s="4"/>
      <c r="L15" s="5"/>
      <c r="M15" s="5"/>
    </row>
    <row r="16" spans="1:13" x14ac:dyDescent="0.2">
      <c r="A16" s="12"/>
      <c r="B16" s="56" t="s">
        <v>4</v>
      </c>
      <c r="C16" s="56"/>
      <c r="D16" s="56"/>
      <c r="E16" s="56"/>
      <c r="F16" s="56"/>
      <c r="G16" s="56"/>
      <c r="H16" s="56"/>
      <c r="I16" s="4"/>
      <c r="J16" s="4"/>
      <c r="K16" s="4"/>
      <c r="L16" s="5"/>
      <c r="M16" s="5"/>
    </row>
    <row r="17" spans="1:13" x14ac:dyDescent="0.2">
      <c r="A17" s="5"/>
      <c r="B17" s="13"/>
      <c r="C17" s="13"/>
      <c r="D17" s="13"/>
      <c r="E17" s="13"/>
      <c r="F17" s="13"/>
      <c r="G17" s="13"/>
      <c r="H17" s="13"/>
      <c r="I17" s="4"/>
      <c r="J17" s="4"/>
      <c r="K17" s="4"/>
      <c r="L17" s="5"/>
      <c r="M17" s="5"/>
    </row>
    <row r="18" spans="1:13" x14ac:dyDescent="0.2">
      <c r="A18" s="15"/>
      <c r="B18" s="2"/>
      <c r="C18" s="17"/>
      <c r="D18" s="4"/>
      <c r="E18" s="4"/>
      <c r="F18" s="4"/>
      <c r="G18" s="4"/>
      <c r="H18" s="4"/>
      <c r="I18" s="4"/>
      <c r="J18" s="4"/>
      <c r="K18" s="4"/>
      <c r="L18" s="4"/>
      <c r="M18" s="4"/>
    </row>
    <row r="28" spans="1:13" x14ac:dyDescent="0.2">
      <c r="C28" s="17"/>
      <c r="D28" s="2"/>
      <c r="E28" s="17"/>
      <c r="F28" s="3"/>
      <c r="G28" s="3"/>
      <c r="H28" s="3"/>
      <c r="I28" s="3"/>
      <c r="J28" s="3"/>
      <c r="K28" s="3"/>
      <c r="L28" s="3"/>
      <c r="M28" s="3"/>
    </row>
    <row r="29" spans="1:13" ht="12.75" customHeight="1" x14ac:dyDescent="0.2">
      <c r="C29" s="59" t="s">
        <v>18</v>
      </c>
      <c r="D29" s="59"/>
      <c r="E29" s="59"/>
      <c r="F29" s="59"/>
      <c r="G29" s="59"/>
      <c r="H29" s="59"/>
      <c r="I29" s="18"/>
      <c r="J29" s="18"/>
      <c r="K29" s="18"/>
      <c r="L29" s="18"/>
      <c r="M29" s="18"/>
    </row>
    <row r="30" spans="1:13" ht="12.75" customHeight="1" x14ac:dyDescent="0.2">
      <c r="C30" s="60" t="s">
        <v>19</v>
      </c>
      <c r="D30" s="60"/>
      <c r="E30" s="60"/>
      <c r="F30" s="60"/>
      <c r="G30" s="60"/>
      <c r="H30" s="60"/>
      <c r="I30" s="18"/>
      <c r="J30" s="18"/>
      <c r="K30" s="18"/>
      <c r="L30" s="18"/>
      <c r="M30" s="18"/>
    </row>
    <row r="31" spans="1:13" x14ac:dyDescent="0.2"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</row>
    <row r="32" spans="1:13" ht="12.75" customHeight="1" x14ac:dyDescent="0.2">
      <c r="C32" s="59" t="s">
        <v>20</v>
      </c>
      <c r="D32" s="59"/>
      <c r="E32" s="59"/>
      <c r="F32" s="59"/>
      <c r="G32" s="59"/>
      <c r="H32" s="59"/>
      <c r="I32" s="18"/>
      <c r="J32" s="18"/>
      <c r="K32" s="18"/>
      <c r="L32" s="18"/>
      <c r="M32" s="18"/>
    </row>
    <row r="33" spans="3:13" ht="12.75" customHeight="1" x14ac:dyDescent="0.2">
      <c r="C33" s="60" t="s">
        <v>19</v>
      </c>
      <c r="D33" s="60"/>
      <c r="E33" s="60"/>
      <c r="F33" s="60"/>
      <c r="G33" s="60"/>
      <c r="H33" s="60"/>
      <c r="I33" s="18"/>
      <c r="J33" s="18"/>
      <c r="K33" s="18"/>
      <c r="L33" s="18"/>
      <c r="M33" s="18"/>
    </row>
    <row r="34" spans="3:13" x14ac:dyDescent="0.2"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</row>
    <row r="35" spans="3:13" x14ac:dyDescent="0.2"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</row>
    <row r="36" spans="3:13" x14ac:dyDescent="0.2"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spans="3:13" ht="12.75" customHeight="1" x14ac:dyDescent="0.2">
      <c r="C37" s="59" t="s">
        <v>21</v>
      </c>
      <c r="D37" s="59"/>
      <c r="E37" s="59"/>
      <c r="F37" s="59"/>
      <c r="G37" s="59"/>
      <c r="H37" s="59"/>
      <c r="I37" s="18"/>
      <c r="J37" s="18"/>
      <c r="K37" s="18"/>
      <c r="L37" s="18"/>
      <c r="M37" s="18"/>
    </row>
    <row r="38" spans="3:13" ht="12.75" customHeight="1" x14ac:dyDescent="0.2">
      <c r="C38" s="60" t="s">
        <v>19</v>
      </c>
      <c r="D38" s="60"/>
      <c r="E38" s="60"/>
      <c r="F38" s="60"/>
      <c r="G38" s="60"/>
      <c r="H38" s="60"/>
      <c r="I38" s="18"/>
      <c r="J38" s="18"/>
      <c r="K38" s="18"/>
      <c r="L38" s="18"/>
      <c r="M38" s="18"/>
    </row>
    <row r="39" spans="3:13" x14ac:dyDescent="0.2"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</row>
    <row r="40" spans="3:13" x14ac:dyDescent="0.2">
      <c r="C40" s="59" t="s">
        <v>22</v>
      </c>
      <c r="D40" s="59"/>
      <c r="E40" s="59"/>
      <c r="F40" s="59"/>
      <c r="G40" s="59"/>
      <c r="H40" s="18"/>
      <c r="I40" s="18"/>
      <c r="J40" s="18"/>
      <c r="K40" s="18"/>
      <c r="L40" s="18"/>
      <c r="M40" s="18"/>
    </row>
    <row r="41" spans="3:13" x14ac:dyDescent="0.2">
      <c r="C41" s="17"/>
      <c r="D41" s="2"/>
      <c r="E41" s="17"/>
      <c r="F41" s="3"/>
      <c r="G41" s="3"/>
      <c r="H41" s="3"/>
      <c r="I41" s="3"/>
      <c r="J41" s="3"/>
      <c r="K41" s="3"/>
      <c r="L41" s="3"/>
      <c r="M41" s="3"/>
    </row>
    <row r="48" spans="3:13" x14ac:dyDescent="0.2">
      <c r="C48" s="61" t="s">
        <v>30</v>
      </c>
      <c r="D48" s="61"/>
      <c r="E48" s="61"/>
    </row>
  </sheetData>
  <mergeCells count="14">
    <mergeCell ref="C37:H37"/>
    <mergeCell ref="C38:H38"/>
    <mergeCell ref="C40:G40"/>
    <mergeCell ref="C48:E48"/>
    <mergeCell ref="B14:H15"/>
    <mergeCell ref="C30:H30"/>
    <mergeCell ref="C32:H32"/>
    <mergeCell ref="C33:H33"/>
    <mergeCell ref="A6:G7"/>
    <mergeCell ref="B8:E8"/>
    <mergeCell ref="A10:G10"/>
    <mergeCell ref="B11:E11"/>
    <mergeCell ref="C29:H29"/>
    <mergeCell ref="B16:H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showWhiteSpace="0" zoomScaleNormal="100" workbookViewId="0">
      <selection activeCell="C118" sqref="C118"/>
    </sheetView>
  </sheetViews>
  <sheetFormatPr defaultRowHeight="12.75" x14ac:dyDescent="0.2"/>
  <cols>
    <col min="1" max="1" width="5" customWidth="1"/>
    <col min="2" max="2" width="22.42578125" customWidth="1"/>
    <col min="3" max="3" width="8" customWidth="1"/>
    <col min="4" max="4" width="9.140625" customWidth="1"/>
    <col min="5" max="5" width="7.85546875" customWidth="1"/>
    <col min="6" max="6" width="7.42578125" customWidth="1"/>
    <col min="7" max="7" width="6.7109375" customWidth="1"/>
    <col min="8" max="8" width="8.28515625" bestFit="1" customWidth="1"/>
    <col min="9" max="9" width="6.5703125" customWidth="1"/>
    <col min="10" max="10" width="7.42578125" bestFit="1" customWidth="1"/>
    <col min="11" max="11" width="10.5703125" customWidth="1"/>
  </cols>
  <sheetData>
    <row r="1" spans="1:11" x14ac:dyDescent="0.2">
      <c r="A1" s="61"/>
      <c r="B1" s="61"/>
      <c r="C1" s="61"/>
      <c r="G1" s="63"/>
      <c r="H1" s="63"/>
      <c r="I1" s="63"/>
      <c r="J1" s="63"/>
      <c r="K1" s="63"/>
    </row>
    <row r="2" spans="1:11" x14ac:dyDescent="0.2">
      <c r="A2" s="61"/>
      <c r="B2" s="61"/>
      <c r="C2" s="61"/>
      <c r="G2" s="63"/>
      <c r="H2" s="63"/>
      <c r="I2" s="63"/>
      <c r="J2" s="63"/>
      <c r="K2" s="63"/>
    </row>
    <row r="3" spans="1:11" x14ac:dyDescent="0.2">
      <c r="A3" s="61"/>
      <c r="B3" s="61"/>
      <c r="C3" s="61"/>
      <c r="G3" s="61"/>
      <c r="H3" s="61"/>
      <c r="I3" s="61"/>
      <c r="J3" s="61"/>
      <c r="K3" s="61"/>
    </row>
    <row r="5" spans="1:11" x14ac:dyDescent="0.2">
      <c r="A5" s="16"/>
      <c r="B5" s="16"/>
      <c r="C5" s="75" t="s">
        <v>33</v>
      </c>
      <c r="D5" s="76"/>
      <c r="E5" s="76"/>
      <c r="F5" s="76"/>
      <c r="G5" s="76"/>
      <c r="H5" s="76"/>
      <c r="I5" s="16"/>
      <c r="J5" s="16"/>
      <c r="K5" s="16"/>
    </row>
    <row r="6" spans="1:11" ht="33" customHeight="1" x14ac:dyDescent="0.2">
      <c r="A6" s="14"/>
      <c r="B6" s="64" t="s">
        <v>95</v>
      </c>
      <c r="C6" s="64"/>
      <c r="D6" s="64"/>
      <c r="E6" s="64"/>
      <c r="F6" s="64"/>
      <c r="G6" s="64"/>
      <c r="H6" s="64"/>
      <c r="I6" s="64"/>
      <c r="J6" s="64"/>
      <c r="K6" s="64"/>
    </row>
    <row r="7" spans="1:11" ht="33" customHeight="1" x14ac:dyDescent="0.2">
      <c r="A7" s="14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">
      <c r="A8" s="74" t="s">
        <v>5</v>
      </c>
      <c r="B8" s="74" t="s">
        <v>8</v>
      </c>
      <c r="C8" s="74" t="s">
        <v>9</v>
      </c>
      <c r="D8" s="74" t="s">
        <v>13</v>
      </c>
      <c r="E8" s="74"/>
      <c r="F8" s="74"/>
      <c r="G8" s="74" t="s">
        <v>14</v>
      </c>
      <c r="H8" s="74"/>
      <c r="I8" s="74"/>
      <c r="J8" s="74"/>
      <c r="K8" s="71" t="s">
        <v>24</v>
      </c>
    </row>
    <row r="9" spans="1:11" ht="33.75" x14ac:dyDescent="0.2">
      <c r="A9" s="74"/>
      <c r="B9" s="74"/>
      <c r="C9" s="74"/>
      <c r="D9" s="71" t="s">
        <v>12</v>
      </c>
      <c r="E9" s="71" t="s">
        <v>10</v>
      </c>
      <c r="F9" s="74" t="s">
        <v>15</v>
      </c>
      <c r="G9" s="74" t="s">
        <v>25</v>
      </c>
      <c r="H9" s="74" t="s">
        <v>12</v>
      </c>
      <c r="I9" s="23" t="s">
        <v>10</v>
      </c>
      <c r="J9" s="74" t="s">
        <v>15</v>
      </c>
      <c r="K9" s="72"/>
    </row>
    <row r="10" spans="1:11" ht="33.75" x14ac:dyDescent="0.2">
      <c r="A10" s="74"/>
      <c r="B10" s="74"/>
      <c r="C10" s="74"/>
      <c r="D10" s="73"/>
      <c r="E10" s="73"/>
      <c r="F10" s="74"/>
      <c r="G10" s="74"/>
      <c r="H10" s="74"/>
      <c r="I10" s="23" t="s">
        <v>11</v>
      </c>
      <c r="J10" s="74"/>
      <c r="K10" s="73"/>
    </row>
    <row r="11" spans="1:11" x14ac:dyDescent="0.2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</row>
    <row r="12" spans="1:11" x14ac:dyDescent="0.2">
      <c r="A12" s="40"/>
      <c r="B12" s="41"/>
      <c r="C12" s="77" t="s">
        <v>43</v>
      </c>
      <c r="D12" s="78"/>
      <c r="E12" s="78"/>
      <c r="F12" s="78"/>
      <c r="G12" s="78"/>
      <c r="H12" s="78"/>
      <c r="I12" s="78"/>
      <c r="J12" s="41"/>
      <c r="K12" s="42"/>
    </row>
    <row r="13" spans="1:11" x14ac:dyDescent="0.2">
      <c r="A13" s="65" t="s">
        <v>36</v>
      </c>
      <c r="B13" s="66"/>
      <c r="C13" s="66"/>
      <c r="D13" s="66"/>
      <c r="E13" s="66"/>
      <c r="F13" s="66"/>
      <c r="G13" s="66"/>
      <c r="H13" s="66"/>
      <c r="I13" s="66"/>
      <c r="J13" s="66"/>
      <c r="K13" s="67"/>
    </row>
    <row r="14" spans="1:11" ht="56.25" x14ac:dyDescent="0.2">
      <c r="A14" s="24">
        <v>1</v>
      </c>
      <c r="B14" s="35" t="s">
        <v>37</v>
      </c>
      <c r="C14" s="24">
        <v>18</v>
      </c>
      <c r="D14" s="34">
        <v>580</v>
      </c>
      <c r="E14" s="34"/>
      <c r="F14" s="34">
        <v>190</v>
      </c>
      <c r="G14" s="34"/>
      <c r="H14" s="34">
        <f>C14*D14</f>
        <v>10440</v>
      </c>
      <c r="I14" s="34"/>
      <c r="J14" s="34">
        <f>C14*F14</f>
        <v>3420</v>
      </c>
      <c r="K14" s="31">
        <f>H14+J14</f>
        <v>13860</v>
      </c>
    </row>
    <row r="15" spans="1:11" ht="22.5" x14ac:dyDescent="0.2">
      <c r="A15" s="24">
        <v>2</v>
      </c>
      <c r="B15" s="35" t="s">
        <v>44</v>
      </c>
      <c r="C15" s="24">
        <v>16</v>
      </c>
      <c r="D15" s="34">
        <v>970</v>
      </c>
      <c r="E15" s="34"/>
      <c r="F15" s="34">
        <v>230</v>
      </c>
      <c r="G15" s="34"/>
      <c r="H15" s="34">
        <f t="shared" ref="H15" si="0">C15*D15</f>
        <v>15520</v>
      </c>
      <c r="I15" s="34"/>
      <c r="J15" s="34">
        <f t="shared" ref="J15" si="1">C15*F15</f>
        <v>3680</v>
      </c>
      <c r="K15" s="31">
        <f t="shared" ref="K15" si="2">H15+J15</f>
        <v>19200</v>
      </c>
    </row>
    <row r="16" spans="1:11" x14ac:dyDescent="0.2">
      <c r="A16" s="65" t="s">
        <v>38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x14ac:dyDescent="0.2">
      <c r="A17" s="24">
        <v>1</v>
      </c>
      <c r="B17" s="35" t="s">
        <v>45</v>
      </c>
      <c r="C17" s="34">
        <v>2</v>
      </c>
      <c r="D17" s="34">
        <v>750</v>
      </c>
      <c r="E17" s="34"/>
      <c r="F17" s="34">
        <v>120</v>
      </c>
      <c r="G17" s="34"/>
      <c r="H17" s="34">
        <f>C17*D17</f>
        <v>1500</v>
      </c>
      <c r="I17" s="34"/>
      <c r="J17" s="34">
        <f>C17*F17</f>
        <v>240</v>
      </c>
      <c r="K17" s="31">
        <f>H17+J17</f>
        <v>1740</v>
      </c>
    </row>
    <row r="18" spans="1:11" ht="22.5" x14ac:dyDescent="0.2">
      <c r="A18" s="24">
        <v>2</v>
      </c>
      <c r="B18" s="35" t="s">
        <v>46</v>
      </c>
      <c r="C18" s="33">
        <v>18</v>
      </c>
      <c r="D18" s="34">
        <v>1850</v>
      </c>
      <c r="E18" s="34"/>
      <c r="F18" s="34">
        <v>210</v>
      </c>
      <c r="G18" s="34"/>
      <c r="H18" s="34">
        <f>C18*D18</f>
        <v>33300</v>
      </c>
      <c r="I18" s="34"/>
      <c r="J18" s="34">
        <f>C18*F18</f>
        <v>3780</v>
      </c>
      <c r="K18" s="31">
        <f>H18+J18</f>
        <v>37080</v>
      </c>
    </row>
    <row r="19" spans="1:11" ht="33.75" x14ac:dyDescent="0.2">
      <c r="A19" s="24">
        <v>3</v>
      </c>
      <c r="B19" s="35" t="s">
        <v>42</v>
      </c>
      <c r="C19" s="24">
        <v>48</v>
      </c>
      <c r="D19" s="34"/>
      <c r="E19" s="34"/>
      <c r="F19" s="34">
        <v>153</v>
      </c>
      <c r="G19" s="34"/>
      <c r="H19" s="34"/>
      <c r="I19" s="34"/>
      <c r="J19" s="34">
        <f>C19*F19</f>
        <v>7344</v>
      </c>
      <c r="K19" s="31">
        <f>H19+J19</f>
        <v>7344</v>
      </c>
    </row>
    <row r="20" spans="1:11" ht="33.75" x14ac:dyDescent="0.2">
      <c r="A20" s="24">
        <v>4</v>
      </c>
      <c r="B20" s="35" t="s">
        <v>40</v>
      </c>
      <c r="C20" s="24">
        <v>30</v>
      </c>
      <c r="D20" s="34"/>
      <c r="E20" s="34"/>
      <c r="F20" s="34">
        <v>318</v>
      </c>
      <c r="G20" s="34"/>
      <c r="H20" s="34"/>
      <c r="I20" s="34"/>
      <c r="J20" s="34">
        <f>C20*F20</f>
        <v>9540</v>
      </c>
      <c r="K20" s="31">
        <f>H20+J20</f>
        <v>9540</v>
      </c>
    </row>
    <row r="21" spans="1:11" ht="33.75" x14ac:dyDescent="0.2">
      <c r="A21" s="24">
        <v>5</v>
      </c>
      <c r="B21" s="35" t="s">
        <v>39</v>
      </c>
      <c r="C21" s="24">
        <v>126</v>
      </c>
      <c r="D21" s="34"/>
      <c r="E21" s="34"/>
      <c r="F21" s="34">
        <v>38</v>
      </c>
      <c r="G21" s="34"/>
      <c r="H21" s="34"/>
      <c r="I21" s="34"/>
      <c r="J21" s="34">
        <f>C21*F21</f>
        <v>4788</v>
      </c>
      <c r="K21" s="31">
        <f t="shared" ref="K21:K25" si="3">H21+J21</f>
        <v>4788</v>
      </c>
    </row>
    <row r="22" spans="1:11" ht="56.25" x14ac:dyDescent="0.2">
      <c r="A22" s="24">
        <v>6</v>
      </c>
      <c r="B22" s="35" t="s">
        <v>41</v>
      </c>
      <c r="C22" s="24">
        <v>1.4999999999999999E-2</v>
      </c>
      <c r="D22" s="34"/>
      <c r="E22" s="34"/>
      <c r="F22" s="34"/>
      <c r="G22" s="34"/>
      <c r="H22" s="34"/>
      <c r="I22" s="34"/>
      <c r="J22" s="34"/>
      <c r="K22" s="31">
        <f t="shared" si="3"/>
        <v>0</v>
      </c>
    </row>
    <row r="23" spans="1:11" ht="33.75" x14ac:dyDescent="0.2">
      <c r="A23" s="24">
        <v>7</v>
      </c>
      <c r="B23" s="35" t="s">
        <v>47</v>
      </c>
      <c r="C23" s="24">
        <v>30</v>
      </c>
      <c r="D23" s="34"/>
      <c r="E23" s="34"/>
      <c r="F23" s="34">
        <v>260</v>
      </c>
      <c r="G23" s="34"/>
      <c r="H23" s="34"/>
      <c r="I23" s="34"/>
      <c r="J23" s="34"/>
      <c r="K23" s="31">
        <f t="shared" si="3"/>
        <v>0</v>
      </c>
    </row>
    <row r="24" spans="1:11" ht="45" x14ac:dyDescent="0.2">
      <c r="A24" s="24">
        <v>8</v>
      </c>
      <c r="B24" s="35" t="s">
        <v>48</v>
      </c>
      <c r="C24" s="24">
        <v>32</v>
      </c>
      <c r="D24" s="34">
        <v>65</v>
      </c>
      <c r="E24" s="34"/>
      <c r="F24" s="34">
        <v>32</v>
      </c>
      <c r="G24" s="34"/>
      <c r="H24" s="34">
        <f t="shared" ref="H24:H25" si="4">C24*D24</f>
        <v>2080</v>
      </c>
      <c r="I24" s="34"/>
      <c r="J24" s="34">
        <f t="shared" ref="J24:J25" si="5">C24*F24</f>
        <v>1024</v>
      </c>
      <c r="K24" s="31">
        <f t="shared" si="3"/>
        <v>3104</v>
      </c>
    </row>
    <row r="25" spans="1:11" ht="56.25" x14ac:dyDescent="0.2">
      <c r="A25" s="24">
        <v>9</v>
      </c>
      <c r="B25" s="35" t="s">
        <v>49</v>
      </c>
      <c r="C25" s="24">
        <v>32</v>
      </c>
      <c r="D25" s="34">
        <v>75</v>
      </c>
      <c r="E25" s="34"/>
      <c r="F25" s="34">
        <v>37</v>
      </c>
      <c r="G25" s="34"/>
      <c r="H25" s="34">
        <f t="shared" si="4"/>
        <v>2400</v>
      </c>
      <c r="I25" s="34"/>
      <c r="J25" s="34">
        <f t="shared" si="5"/>
        <v>1184</v>
      </c>
      <c r="K25" s="31">
        <f t="shared" si="3"/>
        <v>3584</v>
      </c>
    </row>
    <row r="26" spans="1:11" x14ac:dyDescent="0.2">
      <c r="A26" s="24"/>
      <c r="B26" s="27"/>
      <c r="C26" s="24"/>
      <c r="D26" s="26"/>
      <c r="E26" s="26"/>
      <c r="F26" s="26"/>
      <c r="G26" s="26"/>
      <c r="H26" s="26"/>
      <c r="I26" s="26"/>
      <c r="J26" s="26"/>
      <c r="K26" s="46">
        <f>K14+K15+K17+K18+K19+K20+K21+K22+K23+K24+K25</f>
        <v>100240</v>
      </c>
    </row>
    <row r="27" spans="1:11" x14ac:dyDescent="0.2">
      <c r="A27" s="83" t="s">
        <v>50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x14ac:dyDescent="0.2">
      <c r="A28" s="65" t="s">
        <v>51</v>
      </c>
      <c r="B28" s="81"/>
      <c r="C28" s="81"/>
      <c r="D28" s="81"/>
      <c r="E28" s="81"/>
      <c r="F28" s="81"/>
      <c r="G28" s="81"/>
      <c r="H28" s="81"/>
      <c r="I28" s="81"/>
      <c r="J28" s="81"/>
      <c r="K28" s="82"/>
    </row>
    <row r="29" spans="1:11" ht="33.75" x14ac:dyDescent="0.2">
      <c r="A29" s="28">
        <v>1</v>
      </c>
      <c r="B29" s="35" t="s">
        <v>53</v>
      </c>
      <c r="C29" s="24">
        <v>7</v>
      </c>
      <c r="D29" s="24">
        <v>1150</v>
      </c>
      <c r="E29" s="24"/>
      <c r="F29" s="24">
        <v>520</v>
      </c>
      <c r="G29" s="24"/>
      <c r="H29" s="24">
        <f>C29*D29</f>
        <v>8050</v>
      </c>
      <c r="I29" s="24"/>
      <c r="J29" s="24">
        <f>C29*F29</f>
        <v>3640</v>
      </c>
      <c r="K29" s="31">
        <f>H29+J29</f>
        <v>11690</v>
      </c>
    </row>
    <row r="30" spans="1:11" ht="33.75" x14ac:dyDescent="0.2">
      <c r="A30" s="28">
        <v>2</v>
      </c>
      <c r="B30" s="35" t="s">
        <v>54</v>
      </c>
      <c r="C30" s="24">
        <v>13</v>
      </c>
      <c r="D30" s="24">
        <v>350</v>
      </c>
      <c r="E30" s="24"/>
      <c r="F30" s="24">
        <v>740</v>
      </c>
      <c r="G30" s="24"/>
      <c r="H30" s="24">
        <f>C30*D30</f>
        <v>4550</v>
      </c>
      <c r="I30" s="24"/>
      <c r="J30" s="24">
        <f>C30*F30</f>
        <v>9620</v>
      </c>
      <c r="K30" s="31">
        <f>H30+J30</f>
        <v>14170</v>
      </c>
    </row>
    <row r="31" spans="1:11" ht="33.75" x14ac:dyDescent="0.2">
      <c r="A31" s="28">
        <v>3</v>
      </c>
      <c r="B31" s="35" t="s">
        <v>59</v>
      </c>
      <c r="C31" s="24">
        <v>5</v>
      </c>
      <c r="D31" s="24">
        <v>400</v>
      </c>
      <c r="E31" s="24"/>
      <c r="F31" s="24">
        <v>40</v>
      </c>
      <c r="G31" s="24"/>
      <c r="H31" s="24">
        <f>C31*D31</f>
        <v>2000</v>
      </c>
      <c r="I31" s="24"/>
      <c r="J31" s="24">
        <f>C31*F31</f>
        <v>200</v>
      </c>
      <c r="K31" s="31">
        <f>H31+J31</f>
        <v>2200</v>
      </c>
    </row>
    <row r="32" spans="1:11" x14ac:dyDescent="0.2">
      <c r="A32" s="65" t="s">
        <v>55</v>
      </c>
      <c r="B32" s="81"/>
      <c r="C32" s="81"/>
      <c r="D32" s="81"/>
      <c r="E32" s="81"/>
      <c r="F32" s="81"/>
      <c r="G32" s="81"/>
      <c r="H32" s="81"/>
      <c r="I32" s="81"/>
      <c r="J32" s="81"/>
      <c r="K32" s="82"/>
    </row>
    <row r="33" spans="1:11" ht="33.75" x14ac:dyDescent="0.2">
      <c r="A33" s="24">
        <v>1</v>
      </c>
      <c r="B33" s="35" t="s">
        <v>56</v>
      </c>
      <c r="C33" s="24">
        <v>24</v>
      </c>
      <c r="D33" s="24"/>
      <c r="E33" s="24"/>
      <c r="F33" s="24">
        <v>163</v>
      </c>
      <c r="G33" s="24"/>
      <c r="H33" s="24"/>
      <c r="I33" s="24"/>
      <c r="J33" s="24">
        <f t="shared" ref="J33:J38" si="6">C33*F33</f>
        <v>3912</v>
      </c>
      <c r="K33" s="31">
        <f>+H33+J33</f>
        <v>3912</v>
      </c>
    </row>
    <row r="34" spans="1:11" ht="22.5" x14ac:dyDescent="0.2">
      <c r="A34" s="24">
        <v>2</v>
      </c>
      <c r="B34" s="35" t="s">
        <v>52</v>
      </c>
      <c r="C34" s="24">
        <v>13</v>
      </c>
      <c r="D34" s="24"/>
      <c r="E34" s="24"/>
      <c r="F34" s="24">
        <v>4320</v>
      </c>
      <c r="G34" s="24"/>
      <c r="H34" s="24"/>
      <c r="I34" s="24"/>
      <c r="J34" s="24">
        <f t="shared" si="6"/>
        <v>56160</v>
      </c>
      <c r="K34" s="31">
        <f>H34+J34</f>
        <v>56160</v>
      </c>
    </row>
    <row r="35" spans="1:11" ht="22.5" x14ac:dyDescent="0.2">
      <c r="A35" s="24">
        <v>3</v>
      </c>
      <c r="B35" s="29" t="s">
        <v>57</v>
      </c>
      <c r="C35" s="24">
        <v>84</v>
      </c>
      <c r="D35" s="24"/>
      <c r="E35" s="24"/>
      <c r="F35" s="24">
        <v>12</v>
      </c>
      <c r="G35" s="24"/>
      <c r="H35" s="24"/>
      <c r="I35" s="24"/>
      <c r="J35" s="24">
        <f t="shared" si="6"/>
        <v>1008</v>
      </c>
      <c r="K35" s="31">
        <f>H35+J35</f>
        <v>1008</v>
      </c>
    </row>
    <row r="36" spans="1:11" ht="22.5" x14ac:dyDescent="0.2">
      <c r="A36" s="24">
        <v>4</v>
      </c>
      <c r="B36" s="29" t="s">
        <v>58</v>
      </c>
      <c r="C36" s="24">
        <v>20</v>
      </c>
      <c r="D36" s="24"/>
      <c r="E36" s="24"/>
      <c r="F36" s="24">
        <v>450</v>
      </c>
      <c r="G36" s="24"/>
      <c r="H36" s="24"/>
      <c r="I36" s="24"/>
      <c r="J36" s="24">
        <f t="shared" si="6"/>
        <v>9000</v>
      </c>
      <c r="K36" s="31">
        <f>H36+J36</f>
        <v>9000</v>
      </c>
    </row>
    <row r="37" spans="1:11" ht="45" x14ac:dyDescent="0.2">
      <c r="A37" s="24">
        <v>5</v>
      </c>
      <c r="B37" s="29" t="s">
        <v>48</v>
      </c>
      <c r="C37" s="24">
        <v>7</v>
      </c>
      <c r="D37" s="24">
        <v>65</v>
      </c>
      <c r="E37" s="24"/>
      <c r="F37" s="24">
        <v>32</v>
      </c>
      <c r="G37" s="24"/>
      <c r="H37" s="24">
        <f>C37*D37</f>
        <v>455</v>
      </c>
      <c r="I37" s="24"/>
      <c r="J37" s="24">
        <f t="shared" si="6"/>
        <v>224</v>
      </c>
      <c r="K37" s="31">
        <f t="shared" ref="K37:K38" si="7">H37+J37</f>
        <v>679</v>
      </c>
    </row>
    <row r="38" spans="1:11" ht="56.25" x14ac:dyDescent="0.2">
      <c r="A38" s="24">
        <v>6</v>
      </c>
      <c r="B38" s="29" t="s">
        <v>49</v>
      </c>
      <c r="C38" s="24">
        <v>7</v>
      </c>
      <c r="D38" s="24">
        <v>75</v>
      </c>
      <c r="E38" s="24"/>
      <c r="F38" s="24">
        <v>37</v>
      </c>
      <c r="G38" s="24"/>
      <c r="H38" s="24">
        <f>C38*D38</f>
        <v>525</v>
      </c>
      <c r="I38" s="24"/>
      <c r="J38" s="24">
        <f t="shared" si="6"/>
        <v>259</v>
      </c>
      <c r="K38" s="31">
        <f t="shared" si="7"/>
        <v>784</v>
      </c>
    </row>
    <row r="39" spans="1:11" x14ac:dyDescent="0.2">
      <c r="A39" s="24"/>
      <c r="B39" s="30" t="s">
        <v>26</v>
      </c>
      <c r="C39" s="24"/>
      <c r="D39" s="26"/>
      <c r="E39" s="26"/>
      <c r="F39" s="26"/>
      <c r="G39" s="26"/>
      <c r="H39" s="26"/>
      <c r="I39" s="26"/>
      <c r="J39" s="26"/>
      <c r="K39" s="38">
        <f>K29+K30+K31+K33+K34+K35+K36+K37+K38</f>
        <v>99603</v>
      </c>
    </row>
    <row r="40" spans="1:11" ht="12.75" customHeight="1" x14ac:dyDescent="0.2">
      <c r="A40" s="83" t="s">
        <v>86</v>
      </c>
      <c r="B40" s="84"/>
      <c r="C40" s="84"/>
      <c r="D40" s="84"/>
      <c r="E40" s="84"/>
      <c r="F40" s="84"/>
      <c r="G40" s="84"/>
      <c r="H40" s="84"/>
      <c r="I40" s="84"/>
      <c r="J40" s="84"/>
      <c r="K40" s="85"/>
    </row>
    <row r="41" spans="1:11" ht="12.75" customHeight="1" x14ac:dyDescent="0.2">
      <c r="A41" s="65" t="s">
        <v>61</v>
      </c>
      <c r="B41" s="86"/>
      <c r="C41" s="86"/>
      <c r="D41" s="86"/>
      <c r="E41" s="86"/>
      <c r="F41" s="86"/>
      <c r="G41" s="86"/>
      <c r="H41" s="86"/>
      <c r="I41" s="86"/>
      <c r="J41" s="86"/>
      <c r="K41" s="87"/>
    </row>
    <row r="42" spans="1:11" ht="54.75" customHeight="1" x14ac:dyDescent="0.2">
      <c r="A42" s="24">
        <v>1</v>
      </c>
      <c r="B42" s="35" t="s">
        <v>37</v>
      </c>
      <c r="C42" s="24">
        <v>82</v>
      </c>
      <c r="D42" s="24">
        <v>480</v>
      </c>
      <c r="E42" s="24"/>
      <c r="F42" s="24">
        <v>210</v>
      </c>
      <c r="G42" s="24"/>
      <c r="H42" s="24">
        <f>C42*D42</f>
        <v>39360</v>
      </c>
      <c r="I42" s="24"/>
      <c r="J42" s="24">
        <f>+C42*F42</f>
        <v>17220</v>
      </c>
      <c r="K42" s="31">
        <f>H42+J42</f>
        <v>56580</v>
      </c>
    </row>
    <row r="43" spans="1:11" ht="22.5" x14ac:dyDescent="0.2">
      <c r="A43" s="24">
        <v>2</v>
      </c>
      <c r="B43" s="35" t="s">
        <v>60</v>
      </c>
      <c r="C43" s="24">
        <v>23</v>
      </c>
      <c r="D43" s="24">
        <v>3500</v>
      </c>
      <c r="E43" s="24"/>
      <c r="F43" s="24">
        <v>260</v>
      </c>
      <c r="G43" s="24"/>
      <c r="H43" s="24">
        <f>C43*D43</f>
        <v>80500</v>
      </c>
      <c r="I43" s="24"/>
      <c r="J43" s="24">
        <f>+C43*F43</f>
        <v>5980</v>
      </c>
      <c r="K43" s="31">
        <f>H43+J43</f>
        <v>86480</v>
      </c>
    </row>
    <row r="44" spans="1:11" ht="12.75" customHeight="1" x14ac:dyDescent="0.2">
      <c r="A44" s="65" t="s">
        <v>55</v>
      </c>
      <c r="B44" s="79"/>
      <c r="C44" s="79"/>
      <c r="D44" s="79"/>
      <c r="E44" s="79"/>
      <c r="F44" s="79"/>
      <c r="G44" s="79"/>
      <c r="H44" s="79"/>
      <c r="I44" s="79"/>
      <c r="J44" s="79"/>
      <c r="K44" s="80"/>
    </row>
    <row r="45" spans="1:11" ht="12.75" customHeight="1" x14ac:dyDescent="0.2">
      <c r="A45" s="24">
        <v>1</v>
      </c>
      <c r="B45" s="48" t="s">
        <v>85</v>
      </c>
      <c r="C45" s="24">
        <v>55.3</v>
      </c>
      <c r="D45" s="34">
        <v>1520</v>
      </c>
      <c r="E45" s="34"/>
      <c r="F45" s="34">
        <v>78</v>
      </c>
      <c r="G45" s="34"/>
      <c r="H45" s="34">
        <f>C45*D45</f>
        <v>84056</v>
      </c>
      <c r="I45" s="34"/>
      <c r="J45" s="34">
        <f>C45*F45</f>
        <v>4313.3999999999996</v>
      </c>
      <c r="K45" s="31">
        <f>H45+J45</f>
        <v>88369.4</v>
      </c>
    </row>
    <row r="46" spans="1:11" ht="33.75" x14ac:dyDescent="0.2">
      <c r="A46" s="24">
        <v>2</v>
      </c>
      <c r="B46" s="35" t="s">
        <v>62</v>
      </c>
      <c r="C46" s="24">
        <v>172</v>
      </c>
      <c r="D46" s="34"/>
      <c r="E46" s="34"/>
      <c r="F46" s="34">
        <v>119</v>
      </c>
      <c r="G46" s="34"/>
      <c r="H46" s="34"/>
      <c r="I46" s="34"/>
      <c r="J46" s="34">
        <f>C46*F46</f>
        <v>20468</v>
      </c>
      <c r="K46" s="31">
        <f>H46+J46</f>
        <v>20468</v>
      </c>
    </row>
    <row r="47" spans="1:11" ht="33.75" x14ac:dyDescent="0.2">
      <c r="A47" s="24">
        <v>3</v>
      </c>
      <c r="B47" s="35" t="s">
        <v>56</v>
      </c>
      <c r="C47" s="24">
        <v>168</v>
      </c>
      <c r="D47" s="34"/>
      <c r="E47" s="34"/>
      <c r="F47" s="34">
        <v>163</v>
      </c>
      <c r="G47" s="34"/>
      <c r="H47" s="34"/>
      <c r="I47" s="34"/>
      <c r="J47" s="34">
        <f t="shared" ref="J47:J55" si="8">C47*F47</f>
        <v>27384</v>
      </c>
      <c r="K47" s="31">
        <f t="shared" ref="K47:K53" si="9">H47+J47</f>
        <v>27384</v>
      </c>
    </row>
    <row r="48" spans="1:11" ht="33.75" x14ac:dyDescent="0.2">
      <c r="A48" s="24">
        <v>4</v>
      </c>
      <c r="B48" s="35" t="s">
        <v>68</v>
      </c>
      <c r="C48" s="24">
        <v>24</v>
      </c>
      <c r="D48" s="34"/>
      <c r="E48" s="34"/>
      <c r="F48" s="34">
        <v>194</v>
      </c>
      <c r="G48" s="34"/>
      <c r="H48" s="34"/>
      <c r="I48" s="34"/>
      <c r="J48" s="34">
        <f t="shared" si="8"/>
        <v>4656</v>
      </c>
      <c r="K48" s="31">
        <f t="shared" si="9"/>
        <v>4656</v>
      </c>
    </row>
    <row r="49" spans="1:11" ht="22.5" x14ac:dyDescent="0.2">
      <c r="A49" s="24">
        <v>5</v>
      </c>
      <c r="B49" s="35" t="s">
        <v>63</v>
      </c>
      <c r="C49" s="24">
        <v>792</v>
      </c>
      <c r="D49" s="34"/>
      <c r="E49" s="34"/>
      <c r="F49" s="34">
        <v>25.2</v>
      </c>
      <c r="G49" s="34"/>
      <c r="H49" s="34"/>
      <c r="I49" s="34"/>
      <c r="J49" s="34">
        <f t="shared" si="8"/>
        <v>19958.399999999998</v>
      </c>
      <c r="K49" s="31">
        <f t="shared" si="9"/>
        <v>19958.399999999998</v>
      </c>
    </row>
    <row r="50" spans="1:11" ht="22.5" x14ac:dyDescent="0.2">
      <c r="A50" s="24">
        <v>6</v>
      </c>
      <c r="B50" s="35" t="s">
        <v>67</v>
      </c>
      <c r="C50" s="24">
        <v>150</v>
      </c>
      <c r="D50" s="34"/>
      <c r="E50" s="34"/>
      <c r="F50" s="34">
        <v>45.1</v>
      </c>
      <c r="G50" s="34"/>
      <c r="H50" s="34"/>
      <c r="I50" s="34"/>
      <c r="J50" s="34">
        <f t="shared" si="8"/>
        <v>6765</v>
      </c>
      <c r="K50" s="31">
        <f t="shared" si="9"/>
        <v>6765</v>
      </c>
    </row>
    <row r="51" spans="1:11" ht="22.5" x14ac:dyDescent="0.2">
      <c r="A51" s="24">
        <v>7</v>
      </c>
      <c r="B51" s="35" t="s">
        <v>64</v>
      </c>
      <c r="C51" s="24">
        <v>24</v>
      </c>
      <c r="D51" s="34"/>
      <c r="E51" s="34"/>
      <c r="F51" s="34">
        <v>70.33</v>
      </c>
      <c r="G51" s="34"/>
      <c r="H51" s="34"/>
      <c r="I51" s="34"/>
      <c r="J51" s="34">
        <f t="shared" si="8"/>
        <v>1687.92</v>
      </c>
      <c r="K51" s="31">
        <f t="shared" si="9"/>
        <v>1687.92</v>
      </c>
    </row>
    <row r="52" spans="1:11" x14ac:dyDescent="0.2">
      <c r="A52" s="24">
        <v>8</v>
      </c>
      <c r="B52" s="35" t="s">
        <v>65</v>
      </c>
      <c r="C52" s="24">
        <v>60</v>
      </c>
      <c r="D52" s="34"/>
      <c r="E52" s="34"/>
      <c r="F52" s="34">
        <v>58</v>
      </c>
      <c r="G52" s="34"/>
      <c r="H52" s="34"/>
      <c r="I52" s="34"/>
      <c r="J52" s="34">
        <f t="shared" si="8"/>
        <v>3480</v>
      </c>
      <c r="K52" s="31">
        <f t="shared" si="9"/>
        <v>3480</v>
      </c>
    </row>
    <row r="53" spans="1:11" x14ac:dyDescent="0.2">
      <c r="A53" s="24">
        <v>9</v>
      </c>
      <c r="B53" s="35" t="s">
        <v>66</v>
      </c>
      <c r="C53" s="24">
        <v>30</v>
      </c>
      <c r="D53" s="34"/>
      <c r="E53" s="34"/>
      <c r="F53" s="34">
        <v>84</v>
      </c>
      <c r="G53" s="34"/>
      <c r="H53" s="34"/>
      <c r="I53" s="34"/>
      <c r="J53" s="34">
        <f t="shared" si="8"/>
        <v>2520</v>
      </c>
      <c r="K53" s="31">
        <f t="shared" si="9"/>
        <v>2520</v>
      </c>
    </row>
    <row r="54" spans="1:11" ht="45" x14ac:dyDescent="0.2">
      <c r="A54" s="24">
        <v>10</v>
      </c>
      <c r="B54" s="35" t="s">
        <v>48</v>
      </c>
      <c r="C54" s="24">
        <v>96</v>
      </c>
      <c r="D54" s="34">
        <v>65</v>
      </c>
      <c r="E54" s="34"/>
      <c r="F54" s="34">
        <v>32</v>
      </c>
      <c r="G54" s="34"/>
      <c r="H54" s="34">
        <f>C54*D54</f>
        <v>6240</v>
      </c>
      <c r="I54" s="34"/>
      <c r="J54" s="34">
        <f t="shared" si="8"/>
        <v>3072</v>
      </c>
      <c r="K54" s="52">
        <f>H54+J54</f>
        <v>9312</v>
      </c>
    </row>
    <row r="55" spans="1:11" ht="56.25" x14ac:dyDescent="0.2">
      <c r="A55" s="24">
        <v>11</v>
      </c>
      <c r="B55" s="35" t="s">
        <v>49</v>
      </c>
      <c r="C55" s="24">
        <v>96</v>
      </c>
      <c r="D55" s="34">
        <v>75</v>
      </c>
      <c r="E55" s="34"/>
      <c r="F55" s="34">
        <v>37</v>
      </c>
      <c r="G55" s="34"/>
      <c r="H55" s="34">
        <f>C55*D55</f>
        <v>7200</v>
      </c>
      <c r="I55" s="34"/>
      <c r="J55" s="34">
        <f t="shared" si="8"/>
        <v>3552</v>
      </c>
      <c r="K55" s="52">
        <f>H55+J55</f>
        <v>10752</v>
      </c>
    </row>
    <row r="56" spans="1:11" x14ac:dyDescent="0.2">
      <c r="A56" s="24"/>
      <c r="B56" s="43" t="s">
        <v>26</v>
      </c>
      <c r="C56" s="24"/>
      <c r="D56" s="24"/>
      <c r="E56" s="24"/>
      <c r="F56" s="24"/>
      <c r="G56" s="24"/>
      <c r="H56" s="24"/>
      <c r="I56" s="24"/>
      <c r="J56" s="24"/>
      <c r="K56" s="44">
        <f>K42+K43+K46+K47+K49+K51+K52+K53+K54</f>
        <v>227870.32</v>
      </c>
    </row>
    <row r="57" spans="1:11" x14ac:dyDescent="0.2">
      <c r="A57" s="83" t="s">
        <v>69</v>
      </c>
      <c r="B57" s="88"/>
      <c r="C57" s="88"/>
      <c r="D57" s="88"/>
      <c r="E57" s="88"/>
      <c r="F57" s="88"/>
      <c r="G57" s="88"/>
      <c r="H57" s="88"/>
      <c r="I57" s="88"/>
      <c r="J57" s="88"/>
      <c r="K57" s="89"/>
    </row>
    <row r="58" spans="1:11" x14ac:dyDescent="0.2">
      <c r="A58" s="65" t="s">
        <v>70</v>
      </c>
      <c r="B58" s="79"/>
      <c r="C58" s="79"/>
      <c r="D58" s="79"/>
      <c r="E58" s="79"/>
      <c r="F58" s="79"/>
      <c r="G58" s="79"/>
      <c r="H58" s="79"/>
      <c r="I58" s="79"/>
      <c r="J58" s="79"/>
      <c r="K58" s="80"/>
    </row>
    <row r="59" spans="1:11" ht="56.25" x14ac:dyDescent="0.2">
      <c r="A59" s="24">
        <v>1</v>
      </c>
      <c r="B59" s="35" t="s">
        <v>37</v>
      </c>
      <c r="C59" s="24">
        <v>42</v>
      </c>
      <c r="D59" s="24">
        <v>480</v>
      </c>
      <c r="E59" s="24"/>
      <c r="F59" s="24">
        <v>210</v>
      </c>
      <c r="G59" s="24"/>
      <c r="H59" s="24">
        <f>C59*D59</f>
        <v>20160</v>
      </c>
      <c r="I59" s="24"/>
      <c r="J59" s="24">
        <f>+C59*F59</f>
        <v>8820</v>
      </c>
      <c r="K59" s="31">
        <f>H59+J59</f>
        <v>28980</v>
      </c>
    </row>
    <row r="60" spans="1:11" ht="22.5" x14ac:dyDescent="0.2">
      <c r="A60" s="24">
        <v>2</v>
      </c>
      <c r="B60" s="35" t="s">
        <v>71</v>
      </c>
      <c r="C60" s="24">
        <v>11</v>
      </c>
      <c r="D60" s="24">
        <v>2750</v>
      </c>
      <c r="E60" s="24"/>
      <c r="F60" s="24">
        <v>260</v>
      </c>
      <c r="G60" s="24"/>
      <c r="H60" s="24">
        <f>C60*D60</f>
        <v>30250</v>
      </c>
      <c r="I60" s="24"/>
      <c r="J60" s="24">
        <f>+C60*F60</f>
        <v>2860</v>
      </c>
      <c r="K60" s="31">
        <f>H60+J60</f>
        <v>33110</v>
      </c>
    </row>
    <row r="61" spans="1:11" x14ac:dyDescent="0.2">
      <c r="A61" s="65" t="s">
        <v>72</v>
      </c>
      <c r="B61" s="81"/>
      <c r="C61" s="81"/>
      <c r="D61" s="81"/>
      <c r="E61" s="81"/>
      <c r="F61" s="81"/>
      <c r="G61" s="81"/>
      <c r="H61" s="81"/>
      <c r="I61" s="81"/>
      <c r="J61" s="81"/>
      <c r="K61" s="82"/>
    </row>
    <row r="62" spans="1:11" x14ac:dyDescent="0.2">
      <c r="A62" s="24">
        <v>1</v>
      </c>
      <c r="B62" s="48" t="s">
        <v>84</v>
      </c>
      <c r="C62" s="24">
        <v>27.6</v>
      </c>
      <c r="D62" s="24">
        <v>3270</v>
      </c>
      <c r="E62" s="24"/>
      <c r="F62" s="24">
        <v>65</v>
      </c>
      <c r="G62" s="24"/>
      <c r="H62" s="24">
        <f>C62*D62</f>
        <v>90252</v>
      </c>
      <c r="I62" s="24"/>
      <c r="J62" s="24">
        <f>C62*F62</f>
        <v>1794</v>
      </c>
      <c r="K62" s="31">
        <f>H62+J62</f>
        <v>92046</v>
      </c>
    </row>
    <row r="63" spans="1:11" ht="33.75" x14ac:dyDescent="0.2">
      <c r="A63" s="24">
        <v>2</v>
      </c>
      <c r="B63" s="47" t="s">
        <v>62</v>
      </c>
      <c r="C63" s="24">
        <v>108</v>
      </c>
      <c r="D63" s="24"/>
      <c r="E63" s="24"/>
      <c r="F63" s="24">
        <v>119</v>
      </c>
      <c r="G63" s="24"/>
      <c r="H63" s="24"/>
      <c r="I63" s="24"/>
      <c r="J63" s="24">
        <f>C63*F63</f>
        <v>12852</v>
      </c>
      <c r="K63" s="31">
        <f>H63+J63</f>
        <v>12852</v>
      </c>
    </row>
    <row r="64" spans="1:11" ht="33.75" x14ac:dyDescent="0.2">
      <c r="A64" s="24">
        <v>3</v>
      </c>
      <c r="B64" s="35" t="s">
        <v>73</v>
      </c>
      <c r="C64" s="24">
        <v>6</v>
      </c>
      <c r="D64" s="24"/>
      <c r="E64" s="24"/>
      <c r="F64" s="24">
        <v>78</v>
      </c>
      <c r="G64" s="24"/>
      <c r="H64" s="24"/>
      <c r="I64" s="24"/>
      <c r="J64" s="24">
        <f t="shared" ref="J64:J66" si="10">C64*F64</f>
        <v>468</v>
      </c>
      <c r="K64" s="31">
        <f t="shared" ref="K64:K66" si="11">H64+J64</f>
        <v>468</v>
      </c>
    </row>
    <row r="65" spans="1:11" ht="33.75" x14ac:dyDescent="0.2">
      <c r="A65" s="49">
        <v>4</v>
      </c>
      <c r="B65" s="29" t="s">
        <v>74</v>
      </c>
      <c r="C65" s="24">
        <v>18</v>
      </c>
      <c r="D65" s="24"/>
      <c r="E65" s="24"/>
      <c r="F65" s="24">
        <v>25.2</v>
      </c>
      <c r="G65" s="24"/>
      <c r="H65" s="24"/>
      <c r="I65" s="24"/>
      <c r="J65" s="24">
        <f t="shared" si="10"/>
        <v>453.59999999999997</v>
      </c>
      <c r="K65" s="31">
        <f t="shared" si="11"/>
        <v>453.59999999999997</v>
      </c>
    </row>
    <row r="66" spans="1:11" x14ac:dyDescent="0.2">
      <c r="A66" s="24">
        <v>5</v>
      </c>
      <c r="B66" s="29" t="s">
        <v>75</v>
      </c>
      <c r="C66" s="24">
        <v>6</v>
      </c>
      <c r="D66" s="24"/>
      <c r="E66" s="24"/>
      <c r="F66" s="24">
        <v>2880</v>
      </c>
      <c r="G66" s="24"/>
      <c r="H66" s="24"/>
      <c r="I66" s="24"/>
      <c r="J66" s="24">
        <f t="shared" si="10"/>
        <v>17280</v>
      </c>
      <c r="K66" s="31">
        <f t="shared" si="11"/>
        <v>17280</v>
      </c>
    </row>
    <row r="67" spans="1:11" x14ac:dyDescent="0.2">
      <c r="A67" s="24">
        <v>6</v>
      </c>
      <c r="B67" s="35" t="s">
        <v>65</v>
      </c>
      <c r="C67" s="24">
        <v>60</v>
      </c>
      <c r="D67" s="24"/>
      <c r="E67" s="24"/>
      <c r="F67" s="24">
        <v>98</v>
      </c>
      <c r="G67" s="24"/>
      <c r="H67" s="24"/>
      <c r="I67" s="24"/>
      <c r="J67" s="24">
        <f t="shared" ref="J67:J68" si="12">C67*F67</f>
        <v>5880</v>
      </c>
      <c r="K67" s="31">
        <f t="shared" ref="K67:K68" si="13">H67+J67</f>
        <v>5880</v>
      </c>
    </row>
    <row r="68" spans="1:11" x14ac:dyDescent="0.2">
      <c r="A68" s="49">
        <v>7</v>
      </c>
      <c r="B68" s="35" t="s">
        <v>66</v>
      </c>
      <c r="C68" s="24">
        <v>30</v>
      </c>
      <c r="D68" s="24"/>
      <c r="E68" s="24"/>
      <c r="F68" s="24">
        <v>84</v>
      </c>
      <c r="G68" s="24"/>
      <c r="H68" s="24"/>
      <c r="I68" s="24"/>
      <c r="J68" s="24">
        <f t="shared" si="12"/>
        <v>2520</v>
      </c>
      <c r="K68" s="31">
        <f t="shared" si="13"/>
        <v>2520</v>
      </c>
    </row>
    <row r="69" spans="1:11" ht="45" x14ac:dyDescent="0.2">
      <c r="A69" s="24">
        <v>8</v>
      </c>
      <c r="B69" s="29" t="s">
        <v>48</v>
      </c>
      <c r="C69" s="24">
        <v>78</v>
      </c>
      <c r="D69" s="24">
        <v>120</v>
      </c>
      <c r="E69" s="24"/>
      <c r="F69" s="24">
        <v>32</v>
      </c>
      <c r="G69" s="24"/>
      <c r="H69" s="24">
        <f>C69*D69</f>
        <v>9360</v>
      </c>
      <c r="I69" s="24"/>
      <c r="J69" s="24">
        <f>C69*F69</f>
        <v>2496</v>
      </c>
      <c r="K69" s="31">
        <f t="shared" ref="K69:K70" si="14">H69+J69</f>
        <v>11856</v>
      </c>
    </row>
    <row r="70" spans="1:11" ht="56.25" x14ac:dyDescent="0.2">
      <c r="A70" s="24">
        <v>9</v>
      </c>
      <c r="B70" s="29" t="s">
        <v>49</v>
      </c>
      <c r="C70" s="24">
        <v>78</v>
      </c>
      <c r="D70" s="24">
        <v>150</v>
      </c>
      <c r="E70" s="24"/>
      <c r="F70" s="24">
        <v>37</v>
      </c>
      <c r="G70" s="24"/>
      <c r="H70" s="24">
        <f>C70*D70</f>
        <v>11700</v>
      </c>
      <c r="I70" s="24"/>
      <c r="J70" s="24">
        <f>C70*F70</f>
        <v>2886</v>
      </c>
      <c r="K70" s="31">
        <f t="shared" si="14"/>
        <v>14586</v>
      </c>
    </row>
    <row r="71" spans="1:11" x14ac:dyDescent="0.2">
      <c r="A71" s="24"/>
      <c r="B71" s="43" t="s">
        <v>26</v>
      </c>
      <c r="C71" s="24"/>
      <c r="D71" s="24"/>
      <c r="E71" s="24"/>
      <c r="F71" s="24"/>
      <c r="G71" s="24"/>
      <c r="H71" s="24"/>
      <c r="I71" s="24"/>
      <c r="J71" s="24"/>
      <c r="K71" s="45">
        <f>K59+K60+K63+K64+K65+K66+K67+K68+K69+K70+K62</f>
        <v>220031.6</v>
      </c>
    </row>
    <row r="72" spans="1:11" x14ac:dyDescent="0.2">
      <c r="A72" s="40"/>
      <c r="B72" s="41"/>
      <c r="C72" s="77" t="s">
        <v>76</v>
      </c>
      <c r="D72" s="78"/>
      <c r="E72" s="78"/>
      <c r="F72" s="78"/>
      <c r="G72" s="78"/>
      <c r="H72" s="78"/>
      <c r="I72" s="78"/>
      <c r="J72" s="41"/>
      <c r="K72" s="42"/>
    </row>
    <row r="73" spans="1:11" x14ac:dyDescent="0.2">
      <c r="A73" s="65" t="s">
        <v>79</v>
      </c>
      <c r="B73" s="66"/>
      <c r="C73" s="66"/>
      <c r="D73" s="66"/>
      <c r="E73" s="66"/>
      <c r="F73" s="66"/>
      <c r="G73" s="66"/>
      <c r="H73" s="66"/>
      <c r="I73" s="66"/>
      <c r="J73" s="66"/>
      <c r="K73" s="67"/>
    </row>
    <row r="74" spans="1:11" ht="56.25" x14ac:dyDescent="0.2">
      <c r="A74" s="24">
        <v>1</v>
      </c>
      <c r="B74" s="35" t="s">
        <v>37</v>
      </c>
      <c r="C74" s="24">
        <v>96</v>
      </c>
      <c r="D74" s="24">
        <v>240</v>
      </c>
      <c r="E74" s="24"/>
      <c r="F74" s="34">
        <v>265</v>
      </c>
      <c r="G74" s="34"/>
      <c r="H74" s="34">
        <f>C74*D74</f>
        <v>23040</v>
      </c>
      <c r="I74" s="34"/>
      <c r="J74" s="34">
        <f>C74*F74</f>
        <v>25440</v>
      </c>
      <c r="K74" s="31">
        <f>H74+J74</f>
        <v>48480</v>
      </c>
    </row>
    <row r="75" spans="1:11" ht="33.75" x14ac:dyDescent="0.2">
      <c r="A75" s="24">
        <v>2</v>
      </c>
      <c r="B75" s="54" t="s">
        <v>91</v>
      </c>
      <c r="C75" s="24">
        <v>72</v>
      </c>
      <c r="D75" s="24">
        <v>1350</v>
      </c>
      <c r="E75" s="24"/>
      <c r="F75" s="34">
        <v>230</v>
      </c>
      <c r="G75" s="34"/>
      <c r="H75" s="34">
        <f t="shared" ref="H75:H76" si="15">C75*D75</f>
        <v>97200</v>
      </c>
      <c r="I75" s="34"/>
      <c r="J75" s="34">
        <f t="shared" ref="J75" si="16">C75*F75</f>
        <v>16560</v>
      </c>
      <c r="K75" s="31">
        <f t="shared" ref="K75:K76" si="17">H75+J75</f>
        <v>113760</v>
      </c>
    </row>
    <row r="76" spans="1:11" ht="33.75" x14ac:dyDescent="0.2">
      <c r="A76" s="24">
        <v>3</v>
      </c>
      <c r="B76" s="35" t="s">
        <v>77</v>
      </c>
      <c r="C76" s="24">
        <v>5.84</v>
      </c>
      <c r="D76" s="24">
        <v>2500</v>
      </c>
      <c r="E76" s="24"/>
      <c r="F76" s="34"/>
      <c r="G76" s="34"/>
      <c r="H76" s="34">
        <f t="shared" si="15"/>
        <v>14600</v>
      </c>
      <c r="I76" s="34"/>
      <c r="J76" s="34"/>
      <c r="K76" s="31">
        <f t="shared" si="17"/>
        <v>14600</v>
      </c>
    </row>
    <row r="77" spans="1:11" x14ac:dyDescent="0.2">
      <c r="A77" s="65" t="s">
        <v>38</v>
      </c>
      <c r="B77" s="79"/>
      <c r="C77" s="79"/>
      <c r="D77" s="79"/>
      <c r="E77" s="79"/>
      <c r="F77" s="79"/>
      <c r="G77" s="79"/>
      <c r="H77" s="79"/>
      <c r="I77" s="79"/>
      <c r="J77" s="79"/>
      <c r="K77" s="80"/>
    </row>
    <row r="78" spans="1:11" x14ac:dyDescent="0.2">
      <c r="A78" s="24">
        <v>1</v>
      </c>
      <c r="B78" s="35" t="s">
        <v>45</v>
      </c>
      <c r="C78" s="34">
        <v>4</v>
      </c>
      <c r="D78" s="34">
        <v>950</v>
      </c>
      <c r="E78" s="34"/>
      <c r="F78" s="34">
        <v>120</v>
      </c>
      <c r="G78" s="34"/>
      <c r="H78" s="34">
        <f>C78*D78</f>
        <v>3800</v>
      </c>
      <c r="I78" s="34"/>
      <c r="J78" s="34">
        <f>C78*F78</f>
        <v>480</v>
      </c>
      <c r="K78" s="31">
        <f>H78+J78</f>
        <v>4280</v>
      </c>
    </row>
    <row r="79" spans="1:11" ht="33.75" x14ac:dyDescent="0.2">
      <c r="A79" s="24">
        <v>2</v>
      </c>
      <c r="B79" s="54" t="s">
        <v>90</v>
      </c>
      <c r="C79" s="33">
        <v>70.2</v>
      </c>
      <c r="D79" s="34">
        <v>2350</v>
      </c>
      <c r="E79" s="34"/>
      <c r="F79" s="34">
        <v>2650</v>
      </c>
      <c r="G79" s="34"/>
      <c r="H79" s="34">
        <f>C79*D79</f>
        <v>164970</v>
      </c>
      <c r="I79" s="34"/>
      <c r="J79" s="34">
        <f>C79*F79</f>
        <v>186030</v>
      </c>
      <c r="K79" s="31">
        <f>H79+J79</f>
        <v>351000</v>
      </c>
    </row>
    <row r="80" spans="1:11" x14ac:dyDescent="0.2">
      <c r="A80" s="24"/>
      <c r="B80" s="43" t="s">
        <v>26</v>
      </c>
      <c r="C80" s="24"/>
      <c r="D80" s="24"/>
      <c r="E80" s="24"/>
      <c r="F80" s="24"/>
      <c r="G80" s="24"/>
      <c r="H80" s="24"/>
      <c r="I80" s="24"/>
      <c r="J80" s="24"/>
      <c r="K80" s="45">
        <f>K74+K75+K76+K78+K79</f>
        <v>532120</v>
      </c>
    </row>
    <row r="81" spans="1:11" x14ac:dyDescent="0.2">
      <c r="A81" s="40"/>
      <c r="B81" s="41"/>
      <c r="C81" s="77" t="s">
        <v>94</v>
      </c>
      <c r="D81" s="78"/>
      <c r="E81" s="78"/>
      <c r="F81" s="78"/>
      <c r="G81" s="78"/>
      <c r="H81" s="78"/>
      <c r="I81" s="78"/>
      <c r="J81" s="41"/>
      <c r="K81" s="42"/>
    </row>
    <row r="82" spans="1:11" x14ac:dyDescent="0.2">
      <c r="A82" s="65" t="s">
        <v>78</v>
      </c>
      <c r="B82" s="66"/>
      <c r="C82" s="66"/>
      <c r="D82" s="66"/>
      <c r="E82" s="66"/>
      <c r="F82" s="66"/>
      <c r="G82" s="66"/>
      <c r="H82" s="66"/>
      <c r="I82" s="66"/>
      <c r="J82" s="66"/>
      <c r="K82" s="67"/>
    </row>
    <row r="83" spans="1:11" ht="56.25" x14ac:dyDescent="0.2">
      <c r="A83" s="24">
        <v>1</v>
      </c>
      <c r="B83" s="35" t="s">
        <v>37</v>
      </c>
      <c r="C83" s="24">
        <v>102</v>
      </c>
      <c r="D83" s="34">
        <v>240</v>
      </c>
      <c r="E83" s="34"/>
      <c r="F83" s="34">
        <v>265</v>
      </c>
      <c r="G83" s="34"/>
      <c r="H83" s="34">
        <f>C83*D83</f>
        <v>24480</v>
      </c>
      <c r="I83" s="34"/>
      <c r="J83" s="34">
        <f>C83*F83</f>
        <v>27030</v>
      </c>
      <c r="K83" s="31">
        <f>H83+J83</f>
        <v>51510</v>
      </c>
    </row>
    <row r="84" spans="1:11" ht="33.75" x14ac:dyDescent="0.2">
      <c r="A84" s="24">
        <v>2</v>
      </c>
      <c r="B84" s="54" t="s">
        <v>91</v>
      </c>
      <c r="C84" s="24">
        <v>35</v>
      </c>
      <c r="D84" s="34">
        <v>1350</v>
      </c>
      <c r="E84" s="34"/>
      <c r="F84" s="34">
        <v>230</v>
      </c>
      <c r="G84" s="34"/>
      <c r="H84" s="34">
        <f t="shared" ref="H84:H86" si="18">C84*D84</f>
        <v>47250</v>
      </c>
      <c r="I84" s="34"/>
      <c r="J84" s="34">
        <f t="shared" ref="J84:J85" si="19">C84*F84</f>
        <v>8050</v>
      </c>
      <c r="K84" s="31">
        <f t="shared" ref="K84:K86" si="20">H84+J84</f>
        <v>55300</v>
      </c>
    </row>
    <row r="85" spans="1:11" ht="22.5" x14ac:dyDescent="0.2">
      <c r="A85" s="24">
        <v>3</v>
      </c>
      <c r="B85" s="54" t="s">
        <v>92</v>
      </c>
      <c r="C85" s="24">
        <v>1</v>
      </c>
      <c r="D85" s="34">
        <v>2450</v>
      </c>
      <c r="E85" s="34"/>
      <c r="F85" s="34">
        <v>750</v>
      </c>
      <c r="G85" s="34"/>
      <c r="H85" s="34">
        <f t="shared" si="18"/>
        <v>2450</v>
      </c>
      <c r="I85" s="34"/>
      <c r="J85" s="34">
        <f t="shared" si="19"/>
        <v>750</v>
      </c>
      <c r="K85" s="31">
        <f t="shared" si="20"/>
        <v>3200</v>
      </c>
    </row>
    <row r="86" spans="1:11" ht="33.75" x14ac:dyDescent="0.2">
      <c r="A86" s="24">
        <v>4</v>
      </c>
      <c r="B86" s="35" t="s">
        <v>77</v>
      </c>
      <c r="C86" s="24">
        <v>5.84</v>
      </c>
      <c r="D86" s="34">
        <v>1200</v>
      </c>
      <c r="E86" s="34"/>
      <c r="F86" s="34"/>
      <c r="G86" s="34"/>
      <c r="H86" s="34">
        <f t="shared" si="18"/>
        <v>7008</v>
      </c>
      <c r="I86" s="34"/>
      <c r="J86" s="34"/>
      <c r="K86" s="31">
        <f t="shared" si="20"/>
        <v>7008</v>
      </c>
    </row>
    <row r="87" spans="1:11" x14ac:dyDescent="0.2">
      <c r="A87" s="65" t="s">
        <v>38</v>
      </c>
      <c r="B87" s="79"/>
      <c r="C87" s="79"/>
      <c r="D87" s="79"/>
      <c r="E87" s="79"/>
      <c r="F87" s="79"/>
      <c r="G87" s="79"/>
      <c r="H87" s="79"/>
      <c r="I87" s="79"/>
      <c r="J87" s="79"/>
      <c r="K87" s="80"/>
    </row>
    <row r="88" spans="1:11" x14ac:dyDescent="0.2">
      <c r="A88" s="24">
        <v>1</v>
      </c>
      <c r="B88" s="35" t="s">
        <v>45</v>
      </c>
      <c r="C88" s="34">
        <v>1</v>
      </c>
      <c r="D88" s="34">
        <v>2300</v>
      </c>
      <c r="E88" s="34"/>
      <c r="F88" s="34">
        <v>120</v>
      </c>
      <c r="G88" s="34"/>
      <c r="H88" s="34">
        <f>C88*D88</f>
        <v>2300</v>
      </c>
      <c r="I88" s="34"/>
      <c r="J88" s="34">
        <f>C88*F88</f>
        <v>120</v>
      </c>
      <c r="K88" s="31">
        <f>H88+J88</f>
        <v>2420</v>
      </c>
    </row>
    <row r="89" spans="1:11" ht="33.75" x14ac:dyDescent="0.2">
      <c r="A89" s="24">
        <v>2</v>
      </c>
      <c r="B89" s="54" t="s">
        <v>90</v>
      </c>
      <c r="C89" s="33">
        <v>35</v>
      </c>
      <c r="D89" s="34">
        <v>2350</v>
      </c>
      <c r="E89" s="34"/>
      <c r="F89" s="34">
        <v>2650</v>
      </c>
      <c r="G89" s="34"/>
      <c r="H89" s="34">
        <f>C89*D89</f>
        <v>82250</v>
      </c>
      <c r="I89" s="34"/>
      <c r="J89" s="34">
        <f>C89*F89</f>
        <v>92750</v>
      </c>
      <c r="K89" s="31">
        <f>H89+J89</f>
        <v>175000</v>
      </c>
    </row>
    <row r="90" spans="1:11" ht="22.5" x14ac:dyDescent="0.2">
      <c r="A90" s="24">
        <v>3</v>
      </c>
      <c r="B90" s="54" t="s">
        <v>93</v>
      </c>
      <c r="C90" s="33">
        <v>1</v>
      </c>
      <c r="D90" s="34">
        <v>6500</v>
      </c>
      <c r="E90" s="34"/>
      <c r="F90" s="34">
        <v>10600</v>
      </c>
      <c r="G90" s="34"/>
      <c r="H90" s="34">
        <f>C90*D90</f>
        <v>6500</v>
      </c>
      <c r="I90" s="34"/>
      <c r="J90" s="34">
        <f>C90*F90</f>
        <v>10600</v>
      </c>
      <c r="K90" s="31">
        <f>H90+J90</f>
        <v>17100</v>
      </c>
    </row>
    <row r="91" spans="1:11" x14ac:dyDescent="0.2">
      <c r="A91" s="24"/>
      <c r="B91" s="47" t="s">
        <v>26</v>
      </c>
      <c r="C91" s="50"/>
      <c r="D91" s="26"/>
      <c r="E91" s="26"/>
      <c r="F91" s="31"/>
      <c r="G91" s="26"/>
      <c r="H91" s="31"/>
      <c r="I91" s="26"/>
      <c r="J91" s="31"/>
      <c r="K91" s="51">
        <f>K83+K84+K86+K88+K89+K85+K90</f>
        <v>311538</v>
      </c>
    </row>
    <row r="92" spans="1:11" x14ac:dyDescent="0.2">
      <c r="A92" s="83" t="s">
        <v>88</v>
      </c>
      <c r="B92" s="84"/>
      <c r="C92" s="84"/>
      <c r="D92" s="84"/>
      <c r="E92" s="84"/>
      <c r="F92" s="84"/>
      <c r="G92" s="84"/>
      <c r="H92" s="84"/>
      <c r="I92" s="84"/>
      <c r="J92" s="84"/>
      <c r="K92" s="85"/>
    </row>
    <row r="93" spans="1:11" x14ac:dyDescent="0.2">
      <c r="A93" s="65" t="s">
        <v>79</v>
      </c>
      <c r="B93" s="66"/>
      <c r="C93" s="66"/>
      <c r="D93" s="66"/>
      <c r="E93" s="66"/>
      <c r="F93" s="66"/>
      <c r="G93" s="66"/>
      <c r="H93" s="66"/>
      <c r="I93" s="66"/>
      <c r="J93" s="66"/>
      <c r="K93" s="67"/>
    </row>
    <row r="94" spans="1:11" ht="33.75" x14ac:dyDescent="0.2">
      <c r="A94" s="24">
        <v>1</v>
      </c>
      <c r="B94" s="47" t="s">
        <v>80</v>
      </c>
      <c r="C94" s="24">
        <v>15.7</v>
      </c>
      <c r="D94" s="34">
        <v>1450</v>
      </c>
      <c r="E94" s="34"/>
      <c r="F94" s="34">
        <v>65</v>
      </c>
      <c r="G94" s="34"/>
      <c r="H94" s="34">
        <f>C94*D94</f>
        <v>22765</v>
      </c>
      <c r="I94" s="34"/>
      <c r="J94" s="34">
        <f>C94*F94</f>
        <v>1020.5</v>
      </c>
      <c r="K94" s="31">
        <f>H94+J94</f>
        <v>23785.5</v>
      </c>
    </row>
    <row r="95" spans="1:11" ht="33.75" x14ac:dyDescent="0.2">
      <c r="A95" s="24">
        <v>3</v>
      </c>
      <c r="B95" s="47" t="s">
        <v>77</v>
      </c>
      <c r="C95" s="24">
        <v>0.3</v>
      </c>
      <c r="D95" s="34">
        <v>2500</v>
      </c>
      <c r="E95" s="34"/>
      <c r="F95" s="34"/>
      <c r="G95" s="34"/>
      <c r="H95" s="34">
        <f t="shared" ref="H95" si="21">C95*D95</f>
        <v>750</v>
      </c>
      <c r="I95" s="34"/>
      <c r="J95" s="34"/>
      <c r="K95" s="31">
        <f t="shared" ref="K95" si="22">H95+J95</f>
        <v>750</v>
      </c>
    </row>
    <row r="96" spans="1:11" x14ac:dyDescent="0.2">
      <c r="A96" s="65" t="s">
        <v>38</v>
      </c>
      <c r="B96" s="79"/>
      <c r="C96" s="79"/>
      <c r="D96" s="79"/>
      <c r="E96" s="79"/>
      <c r="F96" s="79"/>
      <c r="G96" s="79"/>
      <c r="H96" s="79"/>
      <c r="I96" s="79"/>
      <c r="J96" s="79"/>
      <c r="K96" s="80"/>
    </row>
    <row r="97" spans="1:11" x14ac:dyDescent="0.2">
      <c r="A97" s="24">
        <v>1</v>
      </c>
      <c r="B97" s="47" t="s">
        <v>45</v>
      </c>
      <c r="C97" s="34">
        <v>1</v>
      </c>
      <c r="D97" s="34">
        <v>950</v>
      </c>
      <c r="E97" s="34"/>
      <c r="F97" s="34">
        <v>120</v>
      </c>
      <c r="G97" s="34"/>
      <c r="H97" s="34">
        <f>C97*D97</f>
        <v>950</v>
      </c>
      <c r="I97" s="34"/>
      <c r="J97" s="34">
        <f>C97*F97</f>
        <v>120</v>
      </c>
      <c r="K97" s="31">
        <f>H97+J97</f>
        <v>1070</v>
      </c>
    </row>
    <row r="98" spans="1:11" ht="22.5" x14ac:dyDescent="0.2">
      <c r="A98" s="24">
        <v>2</v>
      </c>
      <c r="B98" s="48" t="s">
        <v>89</v>
      </c>
      <c r="C98" s="50">
        <v>15.7</v>
      </c>
      <c r="D98" s="34">
        <v>2300</v>
      </c>
      <c r="E98" s="34"/>
      <c r="F98" s="34">
        <v>78</v>
      </c>
      <c r="G98" s="34"/>
      <c r="H98" s="34">
        <f>C98*D98</f>
        <v>36110</v>
      </c>
      <c r="I98" s="34"/>
      <c r="J98" s="34">
        <f>C98*F98</f>
        <v>1224.5999999999999</v>
      </c>
      <c r="K98" s="31">
        <f>H98+J98</f>
        <v>37334.6</v>
      </c>
    </row>
    <row r="99" spans="1:11" ht="33.75" x14ac:dyDescent="0.2">
      <c r="A99" s="24">
        <v>4</v>
      </c>
      <c r="B99" s="47" t="s">
        <v>81</v>
      </c>
      <c r="C99" s="50">
        <v>66</v>
      </c>
      <c r="D99" s="34"/>
      <c r="E99" s="34"/>
      <c r="F99" s="34">
        <v>318</v>
      </c>
      <c r="G99" s="34"/>
      <c r="H99" s="34">
        <f>C99*D99</f>
        <v>0</v>
      </c>
      <c r="I99" s="34"/>
      <c r="J99" s="34">
        <f t="shared" ref="J99:J103" si="23">C99*F99</f>
        <v>20988</v>
      </c>
      <c r="K99" s="31">
        <f>H99+J99</f>
        <v>20988</v>
      </c>
    </row>
    <row r="100" spans="1:11" ht="33.75" x14ac:dyDescent="0.2">
      <c r="A100" s="24">
        <v>5</v>
      </c>
      <c r="B100" s="47" t="s">
        <v>82</v>
      </c>
      <c r="C100" s="50">
        <v>18</v>
      </c>
      <c r="D100" s="34"/>
      <c r="E100" s="34"/>
      <c r="F100" s="34">
        <v>231.2</v>
      </c>
      <c r="G100" s="34"/>
      <c r="H100" s="34">
        <f t="shared" ref="H100:H105" si="24">C100*D100</f>
        <v>0</v>
      </c>
      <c r="I100" s="34"/>
      <c r="J100" s="34">
        <f t="shared" si="23"/>
        <v>4161.5999999999995</v>
      </c>
      <c r="K100" s="31">
        <f t="shared" ref="K100:K103" si="25">H100+J100</f>
        <v>4161.5999999999995</v>
      </c>
    </row>
    <row r="101" spans="1:11" ht="33.75" x14ac:dyDescent="0.2">
      <c r="A101" s="24">
        <v>7</v>
      </c>
      <c r="B101" s="47" t="s">
        <v>83</v>
      </c>
      <c r="C101" s="50">
        <v>30</v>
      </c>
      <c r="D101" s="34"/>
      <c r="E101" s="34"/>
      <c r="F101" s="34">
        <v>133</v>
      </c>
      <c r="G101" s="34"/>
      <c r="H101" s="34">
        <f t="shared" si="24"/>
        <v>0</v>
      </c>
      <c r="I101" s="34"/>
      <c r="J101" s="34">
        <f t="shared" si="23"/>
        <v>3990</v>
      </c>
      <c r="K101" s="31">
        <f t="shared" si="25"/>
        <v>3990</v>
      </c>
    </row>
    <row r="102" spans="1:11" ht="45" x14ac:dyDescent="0.2">
      <c r="A102" s="24">
        <v>8</v>
      </c>
      <c r="B102" s="47" t="s">
        <v>48</v>
      </c>
      <c r="C102" s="50">
        <v>22</v>
      </c>
      <c r="D102" s="34">
        <v>120</v>
      </c>
      <c r="E102" s="34"/>
      <c r="F102" s="34">
        <v>32</v>
      </c>
      <c r="G102" s="34"/>
      <c r="H102" s="34">
        <f t="shared" si="24"/>
        <v>2640</v>
      </c>
      <c r="I102" s="34"/>
      <c r="J102" s="34">
        <f t="shared" si="23"/>
        <v>704</v>
      </c>
      <c r="K102" s="31">
        <f t="shared" si="25"/>
        <v>3344</v>
      </c>
    </row>
    <row r="103" spans="1:11" ht="56.25" x14ac:dyDescent="0.2">
      <c r="A103" s="24">
        <v>9</v>
      </c>
      <c r="B103" s="47" t="s">
        <v>49</v>
      </c>
      <c r="C103" s="24">
        <v>22</v>
      </c>
      <c r="D103" s="34">
        <v>150</v>
      </c>
      <c r="E103" s="34"/>
      <c r="F103" s="34">
        <v>37</v>
      </c>
      <c r="G103" s="34"/>
      <c r="H103" s="34">
        <f t="shared" si="24"/>
        <v>3300</v>
      </c>
      <c r="I103" s="34"/>
      <c r="J103" s="34">
        <f t="shared" si="23"/>
        <v>814</v>
      </c>
      <c r="K103" s="31">
        <f t="shared" si="25"/>
        <v>4114</v>
      </c>
    </row>
    <row r="104" spans="1:11" x14ac:dyDescent="0.2">
      <c r="A104" s="24"/>
      <c r="B104" s="47" t="s">
        <v>26</v>
      </c>
      <c r="C104" s="24"/>
      <c r="D104" s="34"/>
      <c r="E104" s="34"/>
      <c r="F104" s="34"/>
      <c r="G104" s="34"/>
      <c r="H104" s="34"/>
      <c r="I104" s="34"/>
      <c r="J104" s="34"/>
      <c r="K104" s="51">
        <f>K94+K95+K97+K98+K99+K100+K101+K102+K103</f>
        <v>99537.700000000012</v>
      </c>
    </row>
    <row r="105" spans="1:11" x14ac:dyDescent="0.2">
      <c r="A105" s="24">
        <v>1</v>
      </c>
      <c r="B105" s="48" t="s">
        <v>87</v>
      </c>
      <c r="C105" s="24">
        <v>9</v>
      </c>
      <c r="D105" s="34">
        <v>3500</v>
      </c>
      <c r="E105" s="34"/>
      <c r="F105" s="34"/>
      <c r="G105" s="34"/>
      <c r="H105" s="34">
        <f t="shared" si="24"/>
        <v>31500</v>
      </c>
      <c r="I105" s="34"/>
      <c r="J105" s="34"/>
      <c r="K105" s="53">
        <f>H105+J105</f>
        <v>31500</v>
      </c>
    </row>
    <row r="106" spans="1:11" x14ac:dyDescent="0.2">
      <c r="A106" s="24"/>
      <c r="B106" s="25" t="s">
        <v>24</v>
      </c>
      <c r="C106" s="24"/>
      <c r="D106" s="24"/>
      <c r="E106" s="24"/>
      <c r="F106" s="24"/>
      <c r="G106" s="24"/>
      <c r="H106" s="24"/>
      <c r="I106" s="24"/>
      <c r="J106" s="24"/>
      <c r="K106" s="39">
        <f>K26+K39+K56+K71+K80+K91+K104+K105</f>
        <v>1622440.6199999999</v>
      </c>
    </row>
    <row r="107" spans="1:11" x14ac:dyDescent="0.2">
      <c r="A107" s="24"/>
      <c r="B107" s="69" t="s">
        <v>17</v>
      </c>
      <c r="C107" s="69"/>
      <c r="D107" s="69"/>
      <c r="E107" s="69"/>
      <c r="F107" s="69"/>
      <c r="G107" s="69"/>
      <c r="H107" s="69"/>
      <c r="I107" s="69"/>
      <c r="J107" s="69"/>
      <c r="K107" s="39">
        <f>K106*10%</f>
        <v>162244.06200000001</v>
      </c>
    </row>
    <row r="108" spans="1:11" x14ac:dyDescent="0.2">
      <c r="A108" s="24"/>
      <c r="B108" s="69" t="s">
        <v>29</v>
      </c>
      <c r="C108" s="69"/>
      <c r="D108" s="69"/>
      <c r="E108" s="69"/>
      <c r="F108" s="69"/>
      <c r="G108" s="69"/>
      <c r="H108" s="69"/>
      <c r="I108" s="69"/>
      <c r="J108" s="69"/>
      <c r="K108" s="39">
        <f>K114*18%</f>
        <v>0</v>
      </c>
    </row>
    <row r="109" spans="1:11" x14ac:dyDescent="0.2">
      <c r="A109" s="69" t="s">
        <v>32</v>
      </c>
      <c r="B109" s="70"/>
      <c r="C109" s="70"/>
      <c r="D109" s="70"/>
      <c r="E109" s="70"/>
      <c r="F109" s="70"/>
      <c r="G109" s="70"/>
      <c r="H109" s="26"/>
      <c r="I109" s="26"/>
      <c r="J109" s="26"/>
      <c r="K109" s="51">
        <f>K108+K114</f>
        <v>0</v>
      </c>
    </row>
    <row r="110" spans="1:1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x14ac:dyDescent="0.2">
      <c r="A111" s="16"/>
      <c r="B111" s="37" t="s">
        <v>34</v>
      </c>
      <c r="C111" s="16"/>
      <c r="D111" s="16"/>
      <c r="E111" s="16"/>
      <c r="F111" s="16"/>
      <c r="G111" s="68" t="s">
        <v>35</v>
      </c>
      <c r="H111" s="68"/>
      <c r="I111" s="68"/>
      <c r="J111" s="16"/>
      <c r="K111" s="32">
        <f>K40+K106</f>
        <v>1622440.6199999999</v>
      </c>
    </row>
    <row r="112" spans="1:11" x14ac:dyDescent="0.2">
      <c r="B112" s="63"/>
      <c r="C112" s="63"/>
      <c r="G112" s="63"/>
      <c r="H112" s="63"/>
      <c r="I112" s="63"/>
      <c r="J112" s="63"/>
    </row>
    <row r="113" spans="1:11" x14ac:dyDescent="0.2">
      <c r="B113" s="63"/>
      <c r="C113" s="63"/>
      <c r="G113" s="61"/>
      <c r="H113" s="61"/>
      <c r="I113" s="61"/>
      <c r="J113" s="61"/>
    </row>
    <row r="114" spans="1:1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32"/>
    </row>
  </sheetData>
  <mergeCells count="49">
    <mergeCell ref="A87:K87"/>
    <mergeCell ref="A27:K27"/>
    <mergeCell ref="A93:K93"/>
    <mergeCell ref="A96:K96"/>
    <mergeCell ref="A92:K92"/>
    <mergeCell ref="B107:J107"/>
    <mergeCell ref="C12:I12"/>
    <mergeCell ref="A16:K16"/>
    <mergeCell ref="A28:K28"/>
    <mergeCell ref="A32:K32"/>
    <mergeCell ref="A40:K40"/>
    <mergeCell ref="A41:K41"/>
    <mergeCell ref="A44:K44"/>
    <mergeCell ref="A57:K57"/>
    <mergeCell ref="A58:K58"/>
    <mergeCell ref="A61:K61"/>
    <mergeCell ref="A73:K73"/>
    <mergeCell ref="C72:I72"/>
    <mergeCell ref="A77:K77"/>
    <mergeCell ref="C81:I81"/>
    <mergeCell ref="A82:K82"/>
    <mergeCell ref="A8:A10"/>
    <mergeCell ref="B8:B10"/>
    <mergeCell ref="C8:C10"/>
    <mergeCell ref="D8:F8"/>
    <mergeCell ref="G8:J8"/>
    <mergeCell ref="C5:H5"/>
    <mergeCell ref="G1:K1"/>
    <mergeCell ref="G3:K3"/>
    <mergeCell ref="A1:C1"/>
    <mergeCell ref="A3:C3"/>
    <mergeCell ref="A2:C2"/>
    <mergeCell ref="G2:K2"/>
    <mergeCell ref="B113:C113"/>
    <mergeCell ref="G113:J113"/>
    <mergeCell ref="B6:K6"/>
    <mergeCell ref="A13:K13"/>
    <mergeCell ref="G111:I111"/>
    <mergeCell ref="B112:C112"/>
    <mergeCell ref="G112:J112"/>
    <mergeCell ref="B108:J108"/>
    <mergeCell ref="A109:G109"/>
    <mergeCell ref="K8:K10"/>
    <mergeCell ref="D9:D10"/>
    <mergeCell ref="E9:E10"/>
    <mergeCell ref="F9:F10"/>
    <mergeCell ref="G9:G10"/>
    <mergeCell ref="H9:H10"/>
    <mergeCell ref="J9:J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монтаж и изготовление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Маркетолог</cp:lastModifiedBy>
  <cp:lastPrinted>2015-01-21T20:45:59Z</cp:lastPrinted>
  <dcterms:created xsi:type="dcterms:W3CDTF">2002-02-11T05:58:42Z</dcterms:created>
  <dcterms:modified xsi:type="dcterms:W3CDTF">2020-05-07T09:15:32Z</dcterms:modified>
</cp:coreProperties>
</file>